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D:\My Documents\REANNA\Polugodišnji izvještaj o izvršenju Financijskog plana 2025\"/>
    </mc:Choice>
  </mc:AlternateContent>
  <xr:revisionPtr revIDLastSave="0" documentId="8_{DBFDD8B5-30BA-4E21-A99B-F649AB63EAB4}" xr6:coauthVersionLast="47" xr6:coauthVersionMax="47" xr10:uidLastSave="{00000000-0000-0000-0000-000000000000}"/>
  <bookViews>
    <workbookView xWindow="-120" yWindow="-120" windowWidth="24240" windowHeight="13140" activeTab="1" xr2:uid="{00000000-000D-0000-FFFF-FFFF00000000}"/>
  </bookViews>
  <sheets>
    <sheet name="SAŽETAK" sheetId="1" r:id="rId1"/>
    <sheet name=" Račun prihoda i rashoda" sheetId="3" r:id="rId2"/>
    <sheet name="Rashodi prema izvorima finan" sheetId="5" r:id="rId3"/>
    <sheet name="Rashodi prema funkcijskoj k " sheetId="8" r:id="rId4"/>
    <sheet name="POSEBNI DIO" sheetId="11" r:id="rId5"/>
  </sheets>
  <definedNames>
    <definedName name="_xlnm.Print_Area" localSheetId="0">SAŽETAK!$B$1:$L$27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5" i="5" l="1"/>
  <c r="H30" i="5"/>
  <c r="H31" i="5"/>
  <c r="G31" i="5"/>
  <c r="G32" i="5"/>
  <c r="G33" i="5"/>
  <c r="G34" i="5"/>
  <c r="H23" i="5"/>
  <c r="H24" i="5"/>
  <c r="H14" i="5"/>
  <c r="H15" i="5"/>
  <c r="H16" i="5"/>
  <c r="H8" i="5"/>
  <c r="L130" i="3"/>
  <c r="K129" i="3"/>
  <c r="K132" i="3"/>
  <c r="L116" i="3"/>
  <c r="L52" i="3"/>
  <c r="K18" i="3"/>
  <c r="K20" i="3"/>
  <c r="K22" i="3"/>
  <c r="K25" i="3"/>
  <c r="K26" i="3"/>
  <c r="L14" i="3"/>
  <c r="L15" i="3"/>
  <c r="L17" i="3"/>
  <c r="L18" i="3"/>
  <c r="L20" i="3"/>
  <c r="L21" i="3"/>
  <c r="L37" i="3"/>
  <c r="L40" i="3"/>
  <c r="G145" i="11"/>
  <c r="H145" i="11"/>
  <c r="F145" i="11"/>
  <c r="F140" i="11" s="1"/>
  <c r="G31" i="11"/>
  <c r="H31" i="11"/>
  <c r="F31" i="11"/>
  <c r="I120" i="11"/>
  <c r="I76" i="11"/>
  <c r="I69" i="11"/>
  <c r="I20" i="11"/>
  <c r="I22" i="11"/>
  <c r="G190" i="11"/>
  <c r="H190" i="11"/>
  <c r="F190" i="11"/>
  <c r="I194" i="11"/>
  <c r="I195" i="11"/>
  <c r="I196" i="11"/>
  <c r="I197" i="11"/>
  <c r="I198" i="11"/>
  <c r="G185" i="11"/>
  <c r="H185" i="11"/>
  <c r="F185" i="11"/>
  <c r="G187" i="11"/>
  <c r="H187" i="11"/>
  <c r="F187" i="11"/>
  <c r="I165" i="11"/>
  <c r="I167" i="11"/>
  <c r="I168" i="11"/>
  <c r="I169" i="11"/>
  <c r="I172" i="11"/>
  <c r="I173" i="11"/>
  <c r="I174" i="11"/>
  <c r="I175" i="11"/>
  <c r="I177" i="11"/>
  <c r="I178" i="11"/>
  <c r="I180" i="11"/>
  <c r="I181" i="11"/>
  <c r="I182" i="11"/>
  <c r="F176" i="11"/>
  <c r="I153" i="11"/>
  <c r="I156" i="11"/>
  <c r="I157" i="11"/>
  <c r="I160" i="11"/>
  <c r="I142" i="11"/>
  <c r="I143" i="11"/>
  <c r="I144" i="11"/>
  <c r="I146" i="11"/>
  <c r="I147" i="11"/>
  <c r="I148" i="11"/>
  <c r="I149" i="11"/>
  <c r="I150" i="11"/>
  <c r="I151" i="11"/>
  <c r="I152" i="11"/>
  <c r="G158" i="11"/>
  <c r="H158" i="11"/>
  <c r="F158" i="11"/>
  <c r="G141" i="11"/>
  <c r="H141" i="11"/>
  <c r="F141" i="11"/>
  <c r="H88" i="11"/>
  <c r="F88" i="11"/>
  <c r="F138" i="11"/>
  <c r="G138" i="11"/>
  <c r="H138" i="11"/>
  <c r="I133" i="11"/>
  <c r="G68" i="11"/>
  <c r="H68" i="11"/>
  <c r="F68" i="11"/>
  <c r="G21" i="11"/>
  <c r="F21" i="11"/>
  <c r="H184" i="11" l="1"/>
  <c r="F184" i="11"/>
  <c r="G184" i="11"/>
  <c r="I145" i="11"/>
  <c r="G140" i="11"/>
  <c r="G12" i="11" s="1"/>
  <c r="I158" i="11"/>
  <c r="F12" i="11"/>
  <c r="H140" i="11"/>
  <c r="H12" i="11" s="1"/>
  <c r="I141" i="11"/>
  <c r="L26" i="3"/>
  <c r="H126" i="3"/>
  <c r="I126" i="3"/>
  <c r="J126" i="3"/>
  <c r="G126" i="3"/>
  <c r="G136" i="3"/>
  <c r="G19" i="11"/>
  <c r="G18" i="11" s="1"/>
  <c r="H19" i="11"/>
  <c r="F19" i="11"/>
  <c r="F18" i="11" s="1"/>
  <c r="H164" i="11"/>
  <c r="G164" i="11"/>
  <c r="G88" i="11"/>
  <c r="I88" i="11" s="1"/>
  <c r="G16" i="5"/>
  <c r="G18" i="5"/>
  <c r="E34" i="5"/>
  <c r="E32" i="5"/>
  <c r="E29" i="5"/>
  <c r="E27" i="5"/>
  <c r="E25" i="5"/>
  <c r="E23" i="5"/>
  <c r="J91" i="3"/>
  <c r="G91" i="3"/>
  <c r="H91" i="3"/>
  <c r="I91" i="3"/>
  <c r="I134" i="11"/>
  <c r="I132" i="11"/>
  <c r="I130" i="11"/>
  <c r="I128" i="11"/>
  <c r="H118" i="11"/>
  <c r="I117" i="11"/>
  <c r="I115" i="11"/>
  <c r="I113" i="11"/>
  <c r="I112" i="11"/>
  <c r="I111" i="11"/>
  <c r="I110" i="11"/>
  <c r="I109" i="11"/>
  <c r="I108" i="11"/>
  <c r="I107" i="11"/>
  <c r="I106" i="11"/>
  <c r="I104" i="11"/>
  <c r="I103" i="11"/>
  <c r="I102" i="11"/>
  <c r="I100" i="11"/>
  <c r="I97" i="11"/>
  <c r="I96" i="11"/>
  <c r="I95" i="11"/>
  <c r="I94" i="11"/>
  <c r="I93" i="11"/>
  <c r="I91" i="11"/>
  <c r="I90" i="11"/>
  <c r="I89" i="11"/>
  <c r="I87" i="11"/>
  <c r="I86" i="11"/>
  <c r="I85" i="11"/>
  <c r="I84" i="11"/>
  <c r="I83" i="11"/>
  <c r="I74" i="11"/>
  <c r="I73" i="11"/>
  <c r="I71" i="11"/>
  <c r="I63" i="11"/>
  <c r="I59" i="11"/>
  <c r="I58" i="11"/>
  <c r="I56" i="11"/>
  <c r="I50" i="11"/>
  <c r="I49" i="11"/>
  <c r="I48" i="11"/>
  <c r="I47" i="11"/>
  <c r="I46" i="11"/>
  <c r="I45" i="11"/>
  <c r="I43" i="11"/>
  <c r="I42" i="11"/>
  <c r="I41" i="11"/>
  <c r="I40" i="11"/>
  <c r="I39" i="11"/>
  <c r="I37" i="11"/>
  <c r="I36" i="11"/>
  <c r="I34" i="11"/>
  <c r="I33" i="11"/>
  <c r="I32" i="11"/>
  <c r="I30" i="11"/>
  <c r="I28" i="11"/>
  <c r="I27" i="11"/>
  <c r="I26" i="11"/>
  <c r="G189" i="11"/>
  <c r="F189" i="11"/>
  <c r="H176" i="11"/>
  <c r="G176" i="11"/>
  <c r="F164" i="11"/>
  <c r="I163" i="11"/>
  <c r="H162" i="11"/>
  <c r="G162" i="11"/>
  <c r="F162" i="11"/>
  <c r="I135" i="11"/>
  <c r="I131" i="11"/>
  <c r="I129" i="11"/>
  <c r="I127" i="11"/>
  <c r="G125" i="11"/>
  <c r="F125" i="11"/>
  <c r="H123" i="11"/>
  <c r="G123" i="11"/>
  <c r="F123" i="11"/>
  <c r="I122" i="11"/>
  <c r="H121" i="11"/>
  <c r="G121" i="11"/>
  <c r="F121" i="11"/>
  <c r="G118" i="11"/>
  <c r="F118" i="11"/>
  <c r="I116" i="11"/>
  <c r="I114" i="11"/>
  <c r="I105" i="11"/>
  <c r="I101" i="11"/>
  <c r="I92" i="11"/>
  <c r="G82" i="11"/>
  <c r="F82" i="11"/>
  <c r="H78" i="11"/>
  <c r="G78" i="11"/>
  <c r="F78" i="11"/>
  <c r="I70" i="11"/>
  <c r="I67" i="11"/>
  <c r="H66" i="11"/>
  <c r="G66" i="11"/>
  <c r="F66" i="11"/>
  <c r="H64" i="11"/>
  <c r="G64" i="11"/>
  <c r="F64" i="11"/>
  <c r="I62" i="11"/>
  <c r="G60" i="11"/>
  <c r="F60" i="11"/>
  <c r="I57" i="11"/>
  <c r="I55" i="11"/>
  <c r="I44" i="11"/>
  <c r="I38" i="11"/>
  <c r="I35" i="11"/>
  <c r="I29" i="11"/>
  <c r="G25" i="11"/>
  <c r="F25" i="11"/>
  <c r="H21" i="11"/>
  <c r="I21" i="11" s="1"/>
  <c r="E19" i="5"/>
  <c r="E17" i="5"/>
  <c r="E13" i="5"/>
  <c r="E11" i="5"/>
  <c r="E9" i="5"/>
  <c r="K36" i="3"/>
  <c r="K37" i="3"/>
  <c r="L126" i="3" l="1"/>
  <c r="I12" i="11"/>
  <c r="I19" i="11"/>
  <c r="I176" i="11"/>
  <c r="F81" i="11"/>
  <c r="G81" i="11"/>
  <c r="F24" i="11"/>
  <c r="F10" i="11" s="1"/>
  <c r="I119" i="11"/>
  <c r="H18" i="11"/>
  <c r="F17" i="11"/>
  <c r="F9" i="11"/>
  <c r="G17" i="11"/>
  <c r="G9" i="11"/>
  <c r="F161" i="11"/>
  <c r="I121" i="11"/>
  <c r="H161" i="11"/>
  <c r="I66" i="11"/>
  <c r="H82" i="11"/>
  <c r="I118" i="11"/>
  <c r="G161" i="11"/>
  <c r="I164" i="11"/>
  <c r="I190" i="11"/>
  <c r="I68" i="11"/>
  <c r="I162" i="11"/>
  <c r="I72" i="11"/>
  <c r="G24" i="11"/>
  <c r="G10" i="11" s="1"/>
  <c r="H189" i="11"/>
  <c r="H125" i="11"/>
  <c r="I125" i="11" s="1"/>
  <c r="H25" i="11"/>
  <c r="H60" i="11"/>
  <c r="I60" i="11" s="1"/>
  <c r="H138" i="3"/>
  <c r="H136" i="3"/>
  <c r="H133" i="3"/>
  <c r="H131" i="3"/>
  <c r="H118" i="3"/>
  <c r="H115" i="3"/>
  <c r="H114" i="3" s="1"/>
  <c r="H111" i="3"/>
  <c r="H110" i="3" s="1"/>
  <c r="H108" i="3"/>
  <c r="H107" i="3" s="1"/>
  <c r="H105" i="3"/>
  <c r="H104" i="3" s="1"/>
  <c r="H100" i="3"/>
  <c r="H99" i="3" s="1"/>
  <c r="H89" i="3"/>
  <c r="H79" i="3"/>
  <c r="H72" i="3"/>
  <c r="H67" i="3"/>
  <c r="H63" i="3"/>
  <c r="H61" i="3"/>
  <c r="H58" i="3"/>
  <c r="H9" i="11" l="1"/>
  <c r="I9" i="11" s="1"/>
  <c r="I18" i="11"/>
  <c r="F11" i="11"/>
  <c r="F23" i="11"/>
  <c r="F16" i="11" s="1"/>
  <c r="G11" i="11"/>
  <c r="G23" i="11"/>
  <c r="G16" i="11" s="1"/>
  <c r="F13" i="11"/>
  <c r="H13" i="11"/>
  <c r="G13" i="11"/>
  <c r="I82" i="11"/>
  <c r="H81" i="11"/>
  <c r="H17" i="11"/>
  <c r="I17" i="11" s="1"/>
  <c r="H24" i="11"/>
  <c r="H135" i="3"/>
  <c r="H113" i="3" s="1"/>
  <c r="I31" i="11"/>
  <c r="H57" i="3"/>
  <c r="I161" i="11"/>
  <c r="H66" i="3"/>
  <c r="I189" i="11"/>
  <c r="H15" i="11"/>
  <c r="I15" i="11" s="1"/>
  <c r="H14" i="11"/>
  <c r="I25" i="11"/>
  <c r="J131" i="3"/>
  <c r="I131" i="3"/>
  <c r="G131" i="3"/>
  <c r="I89" i="3"/>
  <c r="I138" i="3"/>
  <c r="I136" i="3"/>
  <c r="I133" i="3"/>
  <c r="I118" i="3"/>
  <c r="I115" i="3"/>
  <c r="I111" i="3"/>
  <c r="I110" i="3" s="1"/>
  <c r="I108" i="3"/>
  <c r="I107" i="3" s="1"/>
  <c r="I105" i="3"/>
  <c r="I104" i="3" s="1"/>
  <c r="I100" i="3"/>
  <c r="I99" i="3" s="1"/>
  <c r="I79" i="3"/>
  <c r="I72" i="3"/>
  <c r="I67" i="3"/>
  <c r="I63" i="3"/>
  <c r="I61" i="3"/>
  <c r="I58" i="3"/>
  <c r="I53" i="3"/>
  <c r="I50" i="3"/>
  <c r="I48" i="3"/>
  <c r="I44" i="3"/>
  <c r="I42" i="3"/>
  <c r="I39" i="3"/>
  <c r="I38" i="3" s="1"/>
  <c r="I35" i="3"/>
  <c r="I32" i="3"/>
  <c r="I29" i="3"/>
  <c r="I28" i="3" s="1"/>
  <c r="I24" i="3"/>
  <c r="I23" i="3" s="1"/>
  <c r="I19" i="3"/>
  <c r="I16" i="3"/>
  <c r="I13" i="3"/>
  <c r="J13" i="3"/>
  <c r="C7" i="8"/>
  <c r="C6" i="8" s="1"/>
  <c r="C34" i="5"/>
  <c r="C32" i="5"/>
  <c r="C29" i="5"/>
  <c r="C27" i="5"/>
  <c r="C25" i="5"/>
  <c r="C23" i="5"/>
  <c r="C19" i="5"/>
  <c r="C17" i="5"/>
  <c r="C13" i="5"/>
  <c r="C11" i="5"/>
  <c r="C9" i="5"/>
  <c r="C7" i="5"/>
  <c r="G138" i="3"/>
  <c r="G133" i="3"/>
  <c r="G118" i="3"/>
  <c r="G115" i="3"/>
  <c r="G111" i="3"/>
  <c r="G110" i="3" s="1"/>
  <c r="G108" i="3"/>
  <c r="G107" i="3" s="1"/>
  <c r="G105" i="3"/>
  <c r="G104" i="3" s="1"/>
  <c r="G100" i="3"/>
  <c r="G99" i="3" s="1"/>
  <c r="G89" i="3"/>
  <c r="G79" i="3"/>
  <c r="G72" i="3"/>
  <c r="G67" i="3"/>
  <c r="G63" i="3"/>
  <c r="G61" i="3"/>
  <c r="G58" i="3"/>
  <c r="G53" i="3"/>
  <c r="G50" i="3"/>
  <c r="G48" i="3"/>
  <c r="G44" i="3"/>
  <c r="G42" i="3"/>
  <c r="G39" i="3"/>
  <c r="G38" i="3" s="1"/>
  <c r="G35" i="3"/>
  <c r="G32" i="3"/>
  <c r="G29" i="3"/>
  <c r="G28" i="3" s="1"/>
  <c r="G24" i="3"/>
  <c r="G23" i="3" s="1"/>
  <c r="G19" i="3"/>
  <c r="G16" i="3"/>
  <c r="G13" i="3"/>
  <c r="G15" i="1"/>
  <c r="G12" i="1"/>
  <c r="I41" i="3" l="1"/>
  <c r="L13" i="3"/>
  <c r="K131" i="3"/>
  <c r="I66" i="3"/>
  <c r="H56" i="3"/>
  <c r="H55" i="3" s="1"/>
  <c r="H23" i="11"/>
  <c r="G8" i="11"/>
  <c r="F8" i="11"/>
  <c r="I13" i="11"/>
  <c r="I140" i="11"/>
  <c r="C22" i="5"/>
  <c r="G16" i="1"/>
  <c r="C6" i="5"/>
  <c r="I57" i="3"/>
  <c r="I56" i="3" s="1"/>
  <c r="I47" i="3"/>
  <c r="I46" i="3" s="1"/>
  <c r="G114" i="3"/>
  <c r="G12" i="3"/>
  <c r="I114" i="3"/>
  <c r="I12" i="3"/>
  <c r="I31" i="3"/>
  <c r="I135" i="3"/>
  <c r="H11" i="11"/>
  <c r="I11" i="11" s="1"/>
  <c r="I81" i="11"/>
  <c r="H10" i="11"/>
  <c r="I24" i="11"/>
  <c r="G31" i="3"/>
  <c r="G135" i="3"/>
  <c r="G47" i="3"/>
  <c r="G46" i="3" s="1"/>
  <c r="G41" i="3"/>
  <c r="G57" i="3"/>
  <c r="G66" i="3"/>
  <c r="L25" i="1"/>
  <c r="L24" i="1"/>
  <c r="K25" i="1"/>
  <c r="K24" i="1"/>
  <c r="L14" i="1"/>
  <c r="L13" i="1"/>
  <c r="L11" i="1"/>
  <c r="L10" i="1"/>
  <c r="K14" i="1"/>
  <c r="K13" i="1"/>
  <c r="K11" i="1"/>
  <c r="K10" i="1"/>
  <c r="H8" i="8"/>
  <c r="G8" i="8"/>
  <c r="D7" i="8"/>
  <c r="D6" i="8" s="1"/>
  <c r="E7" i="8"/>
  <c r="F7" i="8"/>
  <c r="G7" i="8" s="1"/>
  <c r="E6" i="8"/>
  <c r="D29" i="5"/>
  <c r="F27" i="5"/>
  <c r="D23" i="5"/>
  <c r="F23" i="5"/>
  <c r="D25" i="5"/>
  <c r="F25" i="5"/>
  <c r="H25" i="5" s="1"/>
  <c r="D27" i="5"/>
  <c r="F29" i="5"/>
  <c r="D32" i="5"/>
  <c r="F32" i="5"/>
  <c r="D34" i="5"/>
  <c r="F34" i="5"/>
  <c r="H35" i="5"/>
  <c r="H26" i="5"/>
  <c r="H20" i="5"/>
  <c r="H12" i="5"/>
  <c r="H10" i="5"/>
  <c r="F17" i="5"/>
  <c r="G17" i="5" s="1"/>
  <c r="D17" i="5"/>
  <c r="H8" i="11" l="1"/>
  <c r="I8" i="11" s="1"/>
  <c r="I113" i="3"/>
  <c r="I55" i="3" s="1"/>
  <c r="F6" i="8"/>
  <c r="G6" i="8" s="1"/>
  <c r="I11" i="3"/>
  <c r="I10" i="3" s="1"/>
  <c r="H34" i="5"/>
  <c r="H7" i="8"/>
  <c r="H6" i="8"/>
  <c r="I10" i="11"/>
  <c r="I23" i="11"/>
  <c r="H16" i="11"/>
  <c r="I16" i="11" s="1"/>
  <c r="G113" i="3"/>
  <c r="G11" i="3"/>
  <c r="G10" i="3" s="1"/>
  <c r="G56" i="3"/>
  <c r="G26" i="5"/>
  <c r="G29" i="5"/>
  <c r="G27" i="5"/>
  <c r="H27" i="5"/>
  <c r="G28" i="5"/>
  <c r="H28" i="5"/>
  <c r="F22" i="5"/>
  <c r="G25" i="5"/>
  <c r="D22" i="5"/>
  <c r="E22" i="5"/>
  <c r="H29" i="5"/>
  <c r="D19" i="5"/>
  <c r="F19" i="5"/>
  <c r="D7" i="5"/>
  <c r="E7" i="5"/>
  <c r="F7" i="5"/>
  <c r="D9" i="5"/>
  <c r="F9" i="5"/>
  <c r="D11" i="5"/>
  <c r="F11" i="5"/>
  <c r="D13" i="5"/>
  <c r="F13" i="5"/>
  <c r="L125" i="3"/>
  <c r="L124" i="3"/>
  <c r="L123" i="3"/>
  <c r="L122" i="3"/>
  <c r="L121" i="3"/>
  <c r="L120" i="3"/>
  <c r="L119" i="3"/>
  <c r="L117" i="3"/>
  <c r="L112" i="3"/>
  <c r="L106" i="3"/>
  <c r="L103" i="3"/>
  <c r="L102" i="3"/>
  <c r="L101" i="3"/>
  <c r="L98" i="3"/>
  <c r="L96" i="3"/>
  <c r="L95" i="3"/>
  <c r="L94" i="3"/>
  <c r="L93" i="3"/>
  <c r="L92" i="3"/>
  <c r="L90" i="3"/>
  <c r="L88" i="3"/>
  <c r="L87" i="3"/>
  <c r="L86" i="3"/>
  <c r="L85" i="3"/>
  <c r="L84" i="3"/>
  <c r="L83" i="3"/>
  <c r="L82" i="3"/>
  <c r="L81" i="3"/>
  <c r="L80" i="3"/>
  <c r="L78" i="3"/>
  <c r="L77" i="3"/>
  <c r="L76" i="3"/>
  <c r="L75" i="3"/>
  <c r="L74" i="3"/>
  <c r="L73" i="3"/>
  <c r="L71" i="3"/>
  <c r="L70" i="3"/>
  <c r="L69" i="3"/>
  <c r="L68" i="3"/>
  <c r="L65" i="3"/>
  <c r="L64" i="3"/>
  <c r="L62" i="3"/>
  <c r="L60" i="3"/>
  <c r="L59" i="3"/>
  <c r="L54" i="3"/>
  <c r="L45" i="3"/>
  <c r="L43" i="3"/>
  <c r="L34" i="3"/>
  <c r="L33" i="3"/>
  <c r="L30" i="3"/>
  <c r="L27" i="3"/>
  <c r="L25" i="3"/>
  <c r="K101" i="3"/>
  <c r="K96" i="3"/>
  <c r="K95" i="3"/>
  <c r="K94" i="3"/>
  <c r="K87" i="3"/>
  <c r="K84" i="3"/>
  <c r="K83" i="3"/>
  <c r="K82" i="3"/>
  <c r="K69" i="3"/>
  <c r="K30" i="3"/>
  <c r="K125" i="3"/>
  <c r="K123" i="3"/>
  <c r="K121" i="3"/>
  <c r="K120" i="3"/>
  <c r="K119" i="3"/>
  <c r="K116" i="3"/>
  <c r="K103" i="3"/>
  <c r="K98" i="3"/>
  <c r="K93" i="3"/>
  <c r="K92" i="3"/>
  <c r="K90" i="3"/>
  <c r="K88" i="3"/>
  <c r="K86" i="3"/>
  <c r="K85" i="3"/>
  <c r="K81" i="3"/>
  <c r="K80" i="3"/>
  <c r="K78" i="3"/>
  <c r="K77" i="3"/>
  <c r="K76" i="3"/>
  <c r="K75" i="3"/>
  <c r="K74" i="3"/>
  <c r="K70" i="3"/>
  <c r="K68" i="3"/>
  <c r="K65" i="3"/>
  <c r="K64" i="3"/>
  <c r="K60" i="3"/>
  <c r="K59" i="3"/>
  <c r="J133" i="3"/>
  <c r="J138" i="3"/>
  <c r="J136" i="3"/>
  <c r="K126" i="3"/>
  <c r="J118" i="3"/>
  <c r="J115" i="3"/>
  <c r="J111" i="3"/>
  <c r="L111" i="3" s="1"/>
  <c r="J108" i="3"/>
  <c r="J107" i="3" s="1"/>
  <c r="J105" i="3"/>
  <c r="J104" i="3" s="1"/>
  <c r="L104" i="3" s="1"/>
  <c r="J100" i="3"/>
  <c r="J99" i="3" s="1"/>
  <c r="J89" i="3"/>
  <c r="L89" i="3" s="1"/>
  <c r="J79" i="3"/>
  <c r="J72" i="3"/>
  <c r="L72" i="3" s="1"/>
  <c r="J67" i="3"/>
  <c r="L67" i="3" s="1"/>
  <c r="J63" i="3"/>
  <c r="J61" i="3"/>
  <c r="J58" i="3"/>
  <c r="J32" i="3"/>
  <c r="J48" i="3"/>
  <c r="H48" i="3"/>
  <c r="H50" i="3"/>
  <c r="J35" i="3"/>
  <c r="K35" i="3" s="1"/>
  <c r="H35" i="3"/>
  <c r="H32" i="3"/>
  <c r="K34" i="3"/>
  <c r="J53" i="3"/>
  <c r="K53" i="3" s="1"/>
  <c r="J50" i="3"/>
  <c r="L50" i="3" s="1"/>
  <c r="J44" i="3"/>
  <c r="K44" i="3" s="1"/>
  <c r="J42" i="3"/>
  <c r="K42" i="3" s="1"/>
  <c r="J39" i="3"/>
  <c r="L39" i="3" s="1"/>
  <c r="J29" i="3"/>
  <c r="J24" i="3"/>
  <c r="J19" i="3"/>
  <c r="J16" i="3"/>
  <c r="L16" i="3" s="1"/>
  <c r="H53" i="3"/>
  <c r="H44" i="3"/>
  <c r="H42" i="3"/>
  <c r="H39" i="3"/>
  <c r="H38" i="3" s="1"/>
  <c r="H29" i="3"/>
  <c r="H28" i="3" s="1"/>
  <c r="H24" i="3"/>
  <c r="H23" i="3" s="1"/>
  <c r="H19" i="3"/>
  <c r="H16" i="3"/>
  <c r="H13" i="3"/>
  <c r="H7" i="5" l="1"/>
  <c r="K19" i="3"/>
  <c r="L19" i="3"/>
  <c r="J23" i="3"/>
  <c r="K24" i="3"/>
  <c r="J28" i="3"/>
  <c r="K28" i="3" s="1"/>
  <c r="K29" i="3"/>
  <c r="G55" i="3"/>
  <c r="J38" i="3"/>
  <c r="L38" i="3" s="1"/>
  <c r="J114" i="3"/>
  <c r="J135" i="3"/>
  <c r="K135" i="3" s="1"/>
  <c r="L61" i="3"/>
  <c r="L100" i="3"/>
  <c r="K62" i="3"/>
  <c r="L53" i="3"/>
  <c r="L32" i="3"/>
  <c r="L91" i="3"/>
  <c r="K63" i="3"/>
  <c r="K43" i="3"/>
  <c r="L29" i="3"/>
  <c r="L42" i="3"/>
  <c r="K138" i="3"/>
  <c r="L115" i="3"/>
  <c r="K115" i="3"/>
  <c r="L118" i="3"/>
  <c r="L79" i="3"/>
  <c r="K61" i="3"/>
  <c r="J57" i="3"/>
  <c r="J110" i="3"/>
  <c r="L110" i="3" s="1"/>
  <c r="K16" i="3"/>
  <c r="K17" i="3"/>
  <c r="K33" i="3"/>
  <c r="K89" i="3"/>
  <c r="L63" i="3"/>
  <c r="K32" i="3"/>
  <c r="K91" i="3"/>
  <c r="L24" i="3"/>
  <c r="K54" i="3"/>
  <c r="K79" i="3"/>
  <c r="K139" i="3"/>
  <c r="K100" i="3"/>
  <c r="K72" i="3"/>
  <c r="L44" i="3"/>
  <c r="L58" i="3"/>
  <c r="K73" i="3"/>
  <c r="L105" i="3"/>
  <c r="K58" i="3"/>
  <c r="K45" i="3"/>
  <c r="G22" i="5"/>
  <c r="H22" i="5"/>
  <c r="F6" i="5"/>
  <c r="E6" i="5"/>
  <c r="G20" i="5"/>
  <c r="H13" i="5"/>
  <c r="H19" i="5"/>
  <c r="G19" i="5"/>
  <c r="D6" i="5"/>
  <c r="G11" i="5"/>
  <c r="H11" i="5"/>
  <c r="G10" i="5"/>
  <c r="G12" i="5"/>
  <c r="H9" i="5"/>
  <c r="G13" i="5"/>
  <c r="G15" i="5"/>
  <c r="J66" i="3"/>
  <c r="H31" i="3"/>
  <c r="J47" i="3"/>
  <c r="J41" i="3"/>
  <c r="H47" i="3"/>
  <c r="H46" i="3" s="1"/>
  <c r="J31" i="3"/>
  <c r="H12" i="3"/>
  <c r="H41" i="3"/>
  <c r="I12" i="1"/>
  <c r="H12" i="1"/>
  <c r="H16" i="1" s="1"/>
  <c r="I15" i="1"/>
  <c r="H15" i="1"/>
  <c r="J15" i="1"/>
  <c r="J12" i="1"/>
  <c r="G26" i="1"/>
  <c r="H23" i="1"/>
  <c r="I23" i="1"/>
  <c r="J23" i="1"/>
  <c r="G23" i="1"/>
  <c r="J26" i="1"/>
  <c r="I26" i="1"/>
  <c r="H26" i="1"/>
  <c r="L28" i="3" l="1"/>
  <c r="L23" i="3"/>
  <c r="K23" i="3"/>
  <c r="L26" i="1"/>
  <c r="L15" i="1"/>
  <c r="K26" i="1"/>
  <c r="L12" i="1"/>
  <c r="J56" i="3"/>
  <c r="L56" i="3" s="1"/>
  <c r="K118" i="3"/>
  <c r="K66" i="3"/>
  <c r="K99" i="3"/>
  <c r="L99" i="3"/>
  <c r="L31" i="3"/>
  <c r="K31" i="3"/>
  <c r="L57" i="3"/>
  <c r="K57" i="3"/>
  <c r="K41" i="3"/>
  <c r="L41" i="3"/>
  <c r="J46" i="3"/>
  <c r="L46" i="3" s="1"/>
  <c r="L47" i="3"/>
  <c r="K47" i="3"/>
  <c r="L66" i="3"/>
  <c r="K67" i="3"/>
  <c r="J12" i="3"/>
  <c r="J11" i="3" s="1"/>
  <c r="J113" i="3"/>
  <c r="K114" i="3"/>
  <c r="L114" i="3"/>
  <c r="H6" i="5"/>
  <c r="G6" i="5"/>
  <c r="G9" i="5"/>
  <c r="H11" i="3"/>
  <c r="H10" i="3" s="1"/>
  <c r="G27" i="1"/>
  <c r="H27" i="1"/>
  <c r="I16" i="1"/>
  <c r="I27" i="1" s="1"/>
  <c r="J16" i="1"/>
  <c r="K15" i="1"/>
  <c r="J55" i="3" l="1"/>
  <c r="K46" i="3"/>
  <c r="K113" i="3"/>
  <c r="L113" i="3"/>
  <c r="J10" i="3"/>
  <c r="L10" i="3" s="1"/>
  <c r="L11" i="3"/>
  <c r="K12" i="3"/>
  <c r="L12" i="3"/>
  <c r="K11" i="3"/>
  <c r="K12" i="1"/>
  <c r="J27" i="1"/>
  <c r="K16" i="1"/>
  <c r="L16" i="1"/>
  <c r="L55" i="3" l="1"/>
  <c r="K10" i="3"/>
  <c r="K55" i="3"/>
  <c r="K56" i="3"/>
</calcChain>
</file>

<file path=xl/sharedStrings.xml><?xml version="1.0" encoding="utf-8"?>
<sst xmlns="http://schemas.openxmlformats.org/spreadsheetml/2006/main" count="462" uniqueCount="200">
  <si>
    <t>PRIHODI UKUPNO</t>
  </si>
  <si>
    <t>RASHODI UKUPNO</t>
  </si>
  <si>
    <t>RAZLIKA - VIŠAK / MANJAK</t>
  </si>
  <si>
    <t>Prihodi poslovanja</t>
  </si>
  <si>
    <t>Rashodi poslovanja</t>
  </si>
  <si>
    <t>Rashodi za zaposlene</t>
  </si>
  <si>
    <t>Rashodi za nabavu nefinancijske imovine</t>
  </si>
  <si>
    <t>BROJČANA OZNAKA I NAZIV</t>
  </si>
  <si>
    <t>II. POSEBNI DIO</t>
  </si>
  <si>
    <t>I. OPĆI DIO</t>
  </si>
  <si>
    <t>Materijalni rashodi</t>
  </si>
  <si>
    <t>Pomoći iz inozemstva i od subjekata unutar općeg proračuna</t>
  </si>
  <si>
    <t>PRIJENOS SREDSTAVA IZ PRETHODNE GODINE</t>
  </si>
  <si>
    <t>1 Opći prihodi i primici</t>
  </si>
  <si>
    <t>11 Opći prihodi i primici</t>
  </si>
  <si>
    <t>3 Vlastiti prihodi</t>
  </si>
  <si>
    <t>31 Vlastiti prihodi</t>
  </si>
  <si>
    <t>Prihodi od prodaje nefinancijske imovine</t>
  </si>
  <si>
    <t>Prihodi od prodaje proizvedene dugotrajne imovine</t>
  </si>
  <si>
    <t>INDEKS</t>
  </si>
  <si>
    <t>7 PRIHODI OD PRODAJE NEFINANCIJSKE IMOVINE</t>
  </si>
  <si>
    <t>6 PRIHODI POSLOVANJA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</si>
  <si>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</si>
  <si>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</si>
  <si>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</si>
  <si>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</si>
  <si>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Prihodi od prodaje proizvoda i robe te pruženih usluga</t>
  </si>
  <si>
    <t>Prihodi od prodaje proizvoda i robe</t>
  </si>
  <si>
    <t>Plaće (Bruto)</t>
  </si>
  <si>
    <t>Plaće za redovan rad</t>
  </si>
  <si>
    <t>Naknade troškova zaposlenima</t>
  </si>
  <si>
    <t>Službena putovanja</t>
  </si>
  <si>
    <t xml:space="preserve">IZVJEŠTAJ O PRIHODIMA I RASHODIMA PREMA EKONOMSKOJ KLASIFIKACIJI </t>
  </si>
  <si>
    <t>IZVJEŠTAJ O PRIHODIMA I RASHODIMA PREMA IZVORIMA FINANCIRANJA</t>
  </si>
  <si>
    <t>IZVJEŠTAJ O RASHODIMA PREMA FUNKCIJSKOJ KLASIFIKACIJI</t>
  </si>
  <si>
    <t>5=4/3*100</t>
  </si>
  <si>
    <t xml:space="preserve">UKUPNO PRIHODI </t>
  </si>
  <si>
    <t>UKUPNO RASHODI</t>
  </si>
  <si>
    <t>UKUPNO PRIHODI</t>
  </si>
  <si>
    <t>INDEKS**</t>
  </si>
  <si>
    <t>RAZLIKA PRIMITAKA I IZDATAKA</t>
  </si>
  <si>
    <t>SAŽETAK  RAČUNA PRIHODA I RASHODA I RAČUNA FINANCIRANJA</t>
  </si>
  <si>
    <t xml:space="preserve"> RAČUN PRIHODA I RASHODA </t>
  </si>
  <si>
    <t xml:space="preserve">* Opći i posebni dio polugodišnjeg izvještaja o izvršenju proračuna sadrži samo izvorni plan ako od donošenja proračuna nije bilo izmjena i dopuna niti izvršenih preraspodjela odnosno izvorni plan i tekući plan ako je od donošenja proračuna bilo naknadno izvršenih preraspodjela.  
Opći i posebni dio polugodišnjeg izvještaja o izvršenju proračuna sadrži rebalans ako je od donošenja proračuna bilo izmjena i dopuna, odnosno rebalans i tekući plan ako je od izmjena i dopuna proračuna bilo naknadno izvršenih preraspodjela. </t>
  </si>
  <si>
    <t>IZVJEŠTAJ PO PROGRAMSKOJ KLASIFIKACIJI</t>
  </si>
  <si>
    <t>PRIJENOS SREDSTAVA U SLJEDEĆE RAZDOBLJE</t>
  </si>
  <si>
    <t>SAŽETAK RAČUNA FINANCIRANJA</t>
  </si>
  <si>
    <t xml:space="preserve">NETO FINANCIRANJE </t>
  </si>
  <si>
    <t xml:space="preserve">VIŠAK/MANJAK + NETO FINANCIRANJE </t>
  </si>
  <si>
    <t>Napomena:  Iznosi u stupcu "OSTVARENJE/IZVRŠENJE 1.-6.2022." preračunavaju se iz kuna u eure prema fiksnom tečaju konverzije (1 EUR=7,53450 kuna) i po pravilima za preračunavanje i zaokruživanje.</t>
  </si>
  <si>
    <t>Napomena : Iznosi u stupcima "OSTVARENJE/IZVRŠENJE 1.-6.2022." i "OSTVARENJE/IZVRŠENJE 1.-6. 2023." iskazuju se na dvije decimale.</t>
  </si>
  <si>
    <t xml:space="preserve">** AKO Opći i Posebni dio polugodišnjeg izvještaja ne sadrži "TEKUĆI PLAN 2023.", "INDEKS"("OSTVARENJE/IZVRŠENJE 1.-6.2023."/"TEKUĆI PLAN 2023.") iskazuje se kao "OSTVARENJE/IZVRŠENJE 1.-6.2023."/"IZVORNI PLAN 2023." ODNOSNO "REBALANS 2023." </t>
  </si>
  <si>
    <t>SAŽETAK RAČUNA PRIHODA I RASHODA</t>
  </si>
  <si>
    <t>Pomoći od međunarodnih organizacija te institucija i tijela EU</t>
  </si>
  <si>
    <t>Tekuće pomoći od institucija i tijela  EU</t>
  </si>
  <si>
    <t>Kapitalne pomoći od institucija i tijela  EU</t>
  </si>
  <si>
    <t>Prijenosi između proračunskih korisnika istog proračuna</t>
  </si>
  <si>
    <t>Tekući prijenosi između proračunskih korisnika istog proračuna</t>
  </si>
  <si>
    <t>Kapitalni prijenosi između proračunskih korisnika istog proračuna</t>
  </si>
  <si>
    <t>Tekući prijenosi između proračunskih korisnika istog proračuna temeljem prijenosa EU sredstava</t>
  </si>
  <si>
    <t>Prihodi od imovine</t>
  </si>
  <si>
    <t>Prihodi od financijske imovine</t>
  </si>
  <si>
    <t>Kamate na oročena sredstva i depozite po viđenju</t>
  </si>
  <si>
    <t>Prihodi od pozitivnih tečajnih razlika i razlika zbog primjene valutne klauzule</t>
  </si>
  <si>
    <t>Prihodi od upravnih i admin. pristojbi, pristojbi po pos. propisima i naknada</t>
  </si>
  <si>
    <t>Prihodi po posebnim propisima</t>
  </si>
  <si>
    <t>Ostali nespomenuti prihodi</t>
  </si>
  <si>
    <t>Prihodi od prodaje proizvoda i robe te pruženih usluga i prihodi od donacija te povrati po protestiranim jamstvima</t>
  </si>
  <si>
    <t>Prihodi od pruženih usluga</t>
  </si>
  <si>
    <t>Kazne, upravne mjere i ostali prihodi</t>
  </si>
  <si>
    <t>Kazne i upravne mjere</t>
  </si>
  <si>
    <t>Ostale kazne</t>
  </si>
  <si>
    <t>Ostali prihodi</t>
  </si>
  <si>
    <t>Prihodi od prodaje prijevoznih sredstava</t>
  </si>
  <si>
    <t>Prijevozna sredstva u cestovnom prometu</t>
  </si>
  <si>
    <t>Prihodi od prodaje višegodišnjih nasada i osnovnog stada</t>
  </si>
  <si>
    <t>Osnovno stado</t>
  </si>
  <si>
    <t>Donacije od pravnih i fizičkih osoba izvan proračuna</t>
  </si>
  <si>
    <t>Tekuće donacije</t>
  </si>
  <si>
    <t>Kapitalne donacije</t>
  </si>
  <si>
    <t>Prijevozna sredstva u pomorskom i riječnom prometu</t>
  </si>
  <si>
    <t>Prihodi od prodaje postrojenja i opreme</t>
  </si>
  <si>
    <t>Uređaji, strojevi i oprema za ostale namjene</t>
  </si>
  <si>
    <t>Plaće za prekovremeni rad</t>
  </si>
  <si>
    <t>Ostali rashodi za zaposlene</t>
  </si>
  <si>
    <t>Doprinosi na plaće</t>
  </si>
  <si>
    <t>Doprinosi za obvezno zdravstveno osiguranje</t>
  </si>
  <si>
    <t>Naknade za prijevoz, za rad na terenu i odvojeni život</t>
  </si>
  <si>
    <t>Stručno usavršavanje zaposlenika</t>
  </si>
  <si>
    <t>Ostale naknade troškova zaposlenima</t>
  </si>
  <si>
    <t>Rashodi za materijal i energiju</t>
  </si>
  <si>
    <t>Uredski materijal i ostali materijalni rashodi</t>
  </si>
  <si>
    <t>Materijal i sirovine</t>
  </si>
  <si>
    <t>Energija</t>
  </si>
  <si>
    <t>Materijal i dijelovi za tekuće i investicijsko održavanje</t>
  </si>
  <si>
    <t>Sitni inventar i auto gume</t>
  </si>
  <si>
    <t>Službena, radna i zaštitna odjeća i obuća</t>
  </si>
  <si>
    <t>Rashodi za usluge</t>
  </si>
  <si>
    <t>Usluge tekućeg i investicijskog održavanja</t>
  </si>
  <si>
    <t>Usluge promidžbe i informiranja</t>
  </si>
  <si>
    <t>Komunalne usluge</t>
  </si>
  <si>
    <t>Zakupnine i najamnine</t>
  </si>
  <si>
    <t>Zdravstvene i veterinarske usluge</t>
  </si>
  <si>
    <t>Intelektualne i osobne usluge</t>
  </si>
  <si>
    <t>Računalne usluge</t>
  </si>
  <si>
    <t>Ostale usluge</t>
  </si>
  <si>
    <t>Naknade troškova osobama izvan radnog odnosa</t>
  </si>
  <si>
    <t>Ostali nespomenuti rashodi poslovanja</t>
  </si>
  <si>
    <t>Naknade za rad predstavničkih i izvršnih tijela, povjerenstava i slično</t>
  </si>
  <si>
    <t>Premije osiguranja</t>
  </si>
  <si>
    <t>Reprezentacija</t>
  </si>
  <si>
    <t>Pristojbe i naknade</t>
  </si>
  <si>
    <t>Troškovi sudskih postupaka</t>
  </si>
  <si>
    <t>Financijski rashodi</t>
  </si>
  <si>
    <t>Ostali financijski rashodi</t>
  </si>
  <si>
    <t>Bankarske usluge i usluge platnog prometa</t>
  </si>
  <si>
    <t>Negativne tečajne razlike i razlike zbog primjene valutne klauzule</t>
  </si>
  <si>
    <t>Zatezne kamate</t>
  </si>
  <si>
    <t>Pomoći dane u inozemstvo i unutar općeg proračuna</t>
  </si>
  <si>
    <t>Naknade građanima i kućanstvima na temelju osiguranja i druge naknade</t>
  </si>
  <si>
    <t>Ostale naknade građanima i kućanstvima iz proračuna</t>
  </si>
  <si>
    <t>Naknade građanima i kućanstvima u novcu</t>
  </si>
  <si>
    <t>Rashodi za nabavu proizvedene dugotrajne imovine</t>
  </si>
  <si>
    <t>Građevinski objekti</t>
  </si>
  <si>
    <t>Poslovni objekti</t>
  </si>
  <si>
    <t>Ostali građevinski objekti</t>
  </si>
  <si>
    <t>Postrojenja i oprema</t>
  </si>
  <si>
    <t>Uredska oprema i namještaj</t>
  </si>
  <si>
    <t>Komunikacijska oprema</t>
  </si>
  <si>
    <t>Oprema za održavanje i zaštitu</t>
  </si>
  <si>
    <t>Medicinska i laboratorijska oprema</t>
  </si>
  <si>
    <t>Sportska i glazbena oprema</t>
  </si>
  <si>
    <t>Prijevozna sredstva</t>
  </si>
  <si>
    <t>Rashodi za dodatna ulaganja na nefinancijskoj imovini</t>
  </si>
  <si>
    <t>Dodatna ulaganja na građevinskim objektima</t>
  </si>
  <si>
    <t>Dodatna ulaganja na postrojenjima i opremi</t>
  </si>
  <si>
    <t>4  Prihodi posebne namjene</t>
  </si>
  <si>
    <t>43 Ostali prihodi za posebne namjene</t>
  </si>
  <si>
    <t>5  Pomoći</t>
  </si>
  <si>
    <t>51 Pomoći EU</t>
  </si>
  <si>
    <t>52 Ostale pomoći</t>
  </si>
  <si>
    <t>56 Fondovi EU</t>
  </si>
  <si>
    <t>7 Prihodi od prodaje ili zamjene nefinancijske imovine i naknade s osnova osiguranja</t>
  </si>
  <si>
    <t>71 Prihodi od prodaje ili zamjene nefinancijske imovine i naknade s osnova osiguranja</t>
  </si>
  <si>
    <t>6 Donacije</t>
  </si>
  <si>
    <t>61 Donacije</t>
  </si>
  <si>
    <t>05 Zaštita okoliša</t>
  </si>
  <si>
    <t>054 Zaštita bioraznolikosti i krajolika</t>
  </si>
  <si>
    <t>JAVNA USTANOVA NACIONALNI PARK BRIJUNI</t>
  </si>
  <si>
    <t>Opći prihodi i primici</t>
  </si>
  <si>
    <t>Vlastiti prihodi</t>
  </si>
  <si>
    <t>Ostali prihodi za posebne namjene</t>
  </si>
  <si>
    <t>Ostale pomoći</t>
  </si>
  <si>
    <t>Donacije</t>
  </si>
  <si>
    <t>Prihodi od nefinancijske imovine i naknade štete s osnova osiguranja</t>
  </si>
  <si>
    <t>Program:Zaštita prirode</t>
  </si>
  <si>
    <t>A779000</t>
  </si>
  <si>
    <t>Aktivnost: ADMINISTRACIJA I UPRAVLJANJE</t>
  </si>
  <si>
    <t>Izvor 11</t>
  </si>
  <si>
    <t>A779047</t>
  </si>
  <si>
    <t>Izvor 31</t>
  </si>
  <si>
    <t>Izvor 43</t>
  </si>
  <si>
    <t>Izvor 52</t>
  </si>
  <si>
    <t>Izvor 61</t>
  </si>
  <si>
    <t>Prihodi od prodaje ili zamjene nefinancijske imovine i naknade s naslova osiguranja</t>
  </si>
  <si>
    <t>Izvor 71</t>
  </si>
  <si>
    <t>Aktivnost: ADMINISTRACIJA I UPRAVLJANJE (IZ EVIDENCIJSKIH PRIHODA)</t>
  </si>
  <si>
    <t xml:space="preserve">OSTVARENJE/IZVRŠENJE 
1.-6.2024. </t>
  </si>
  <si>
    <t xml:space="preserve">OSTVARENJE/ IZVRŠENJE 
1.-6.2024. </t>
  </si>
  <si>
    <t xml:space="preserve"> IZVRŠENJE 
1.-6.2024. </t>
  </si>
  <si>
    <t>Prihodi od zateznih kamata</t>
  </si>
  <si>
    <t>Umjetnička djela (izložena u galerijama, muzejima i sl.)</t>
  </si>
  <si>
    <t>Umjetnička djela(izložena u galerijama, muzejima i sl.)</t>
  </si>
  <si>
    <t>4=3/2*100</t>
  </si>
  <si>
    <t>IZVRŠENJE FINANCIJSKOG PLANA JAVNE USTANOVE NACIONALNI PARK BRIJUNI
ZA PRVO POLUGODIŠTE 2025. GODINE</t>
  </si>
  <si>
    <t xml:space="preserve">OSTVARENJE/IZVRŠENJE 
1.-6.2025. </t>
  </si>
  <si>
    <t>6=4/2*100</t>
  </si>
  <si>
    <t>7=4/3*100</t>
  </si>
  <si>
    <t>IZVORNI PLAN 2025.*</t>
  </si>
  <si>
    <t xml:space="preserve">OSTVARENJE/ IZVRŠENJE 
1.-6.2025. </t>
  </si>
  <si>
    <t xml:space="preserve"> IZVRŠENJE 
1.-6.2025. </t>
  </si>
  <si>
    <t>TEKUĆI PLAN 2025.</t>
  </si>
  <si>
    <t>TEKUĆI PLAN 2025.*</t>
  </si>
  <si>
    <t>Pomoći EU</t>
  </si>
  <si>
    <t>Izvor 51</t>
  </si>
  <si>
    <t>Instrumenti i uređaji</t>
  </si>
  <si>
    <t>6=5/2*100</t>
  </si>
  <si>
    <t>7=5/4*100</t>
  </si>
  <si>
    <t>Tekuće pomoći od izvanproračunskih korisnika</t>
  </si>
  <si>
    <t>Kapitalne pomoći od izvanproračunskih korisnika</t>
  </si>
  <si>
    <t>Prihodi iz nadležnog proračuna i od HZZO-a temeljem ugovornih obveza</t>
  </si>
  <si>
    <t>Prihodi iz nadležnog proračuna za financiranje rashoda poslovanja</t>
  </si>
  <si>
    <t>Doprinosi za mirovinsko osiguranje za staž s povećanim trajanjem</t>
  </si>
  <si>
    <t>Usluge telefona, interneta, pošte i prijevoza</t>
  </si>
  <si>
    <t>Članarine i norme</t>
  </si>
  <si>
    <t>Rashodi za donacije, kazne, naknade šteta i kapitalne pomoći</t>
  </si>
  <si>
    <t>Pomoći od izvanproračunskih korisnika</t>
  </si>
  <si>
    <t>Prihodi iz nadležnog proračuna za financiranje redovne djelatnosti proračunskih korisnika</t>
  </si>
  <si>
    <t>Kazne, penali i naknade štete</t>
  </si>
  <si>
    <t>knjige, umjetnička djela i ostale izložbene vrijednosti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</si>
</sst>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1"/>
      <color theme="1"/>
      <name val="Times New Roman"/>
      <family val="1"/>
    </font>
    <font>
      <b/>
      <sz val="10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b/>
      <sz val="11"/>
      <name val="Times New Roman"/>
      <family val="1"/>
    </font>
    <font>
      <b/>
      <sz val="12"/>
      <color theme="1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8"/>
      <name val="Calibri"/>
      <family val="2"/>
      <charset val="238"/>
      <scheme val="minor"/>
    </font>
    <font>
      <sz val="11"/>
      <color theme="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141">
    <xf numFmtId="0" fontId="0" fillId="0" borderId="0" xfId="0"/>
    <xf numFmtId="0" fontId="3" fillId="0" borderId="0" xfId="0" applyFont="1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6" fillId="2" borderId="3" xfId="0" quotePrefix="1" applyFont="1" applyFill="1" applyBorder="1" applyAlignment="1">
      <alignment horizontal="left" vertical="center"/>
    </xf>
    <xf numFmtId="0" fontId="7" fillId="2" borderId="3" xfId="0" quotePrefix="1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 wrapText="1"/>
    </xf>
    <xf numFmtId="0" fontId="7" fillId="2" borderId="3" xfId="0" quotePrefix="1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vertical="center" wrapText="1"/>
    </xf>
    <xf numFmtId="0" fontId="8" fillId="2" borderId="3" xfId="0" quotePrefix="1" applyFont="1" applyFill="1" applyBorder="1" applyAlignment="1">
      <alignment horizontal="left" vertical="center"/>
    </xf>
    <xf numFmtId="3" fontId="5" fillId="0" borderId="3" xfId="0" applyNumberFormat="1" applyFont="1" applyBorder="1" applyAlignment="1">
      <alignment horizontal="right"/>
    </xf>
    <xf numFmtId="0" fontId="8" fillId="3" borderId="1" xfId="0" applyFont="1" applyFill="1" applyBorder="1" applyAlignment="1">
      <alignment horizontal="left" vertical="center"/>
    </xf>
    <xf numFmtId="0" fontId="7" fillId="2" borderId="3" xfId="0" quotePrefix="1" applyFont="1" applyFill="1" applyBorder="1" applyAlignment="1">
      <alignment horizontal="left" vertical="center" wrapText="1" indent="1"/>
    </xf>
    <xf numFmtId="0" fontId="7" fillId="2" borderId="3" xfId="0" applyFont="1" applyFill="1" applyBorder="1" applyAlignment="1">
      <alignment horizontal="left" vertical="center" wrapText="1" indent="1"/>
    </xf>
    <xf numFmtId="0" fontId="6" fillId="2" borderId="3" xfId="0" quotePrefix="1" applyFont="1" applyFill="1" applyBorder="1" applyAlignment="1">
      <alignment horizontal="left" vertical="center" wrapText="1"/>
    </xf>
    <xf numFmtId="0" fontId="10" fillId="0" borderId="0" xfId="0" applyFont="1" applyAlignment="1">
      <alignment wrapText="1"/>
    </xf>
    <xf numFmtId="0" fontId="9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8" fillId="0" borderId="3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3" fillId="0" borderId="0" xfId="0" applyFont="1" applyAlignment="1">
      <alignment vertical="top" wrapText="1"/>
    </xf>
    <xf numFmtId="0" fontId="5" fillId="3" borderId="3" xfId="0" applyFont="1" applyFill="1" applyBorder="1" applyAlignment="1">
      <alignment horizontal="center" vertical="center" wrapText="1"/>
    </xf>
    <xf numFmtId="0" fontId="0" fillId="3" borderId="0" xfId="0" applyFill="1"/>
    <xf numFmtId="0" fontId="14" fillId="3" borderId="3" xfId="0" applyFont="1" applyFill="1" applyBorder="1" applyAlignment="1">
      <alignment horizontal="center" vertical="center" wrapText="1"/>
    </xf>
    <xf numFmtId="0" fontId="17" fillId="0" borderId="0" xfId="0" applyFont="1"/>
    <xf numFmtId="0" fontId="3" fillId="2" borderId="4" xfId="0" applyFont="1" applyFill="1" applyBorder="1" applyAlignment="1">
      <alignment horizontal="left" vertical="center" wrapText="1"/>
    </xf>
    <xf numFmtId="0" fontId="1" fillId="0" borderId="0" xfId="0" applyFont="1" applyAlignment="1">
      <alignment vertical="top" wrapText="1"/>
    </xf>
    <xf numFmtId="0" fontId="18" fillId="0" borderId="3" xfId="0" applyFont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0" fillId="3" borderId="0" xfId="0" applyFill="1" applyAlignment="1">
      <alignment horizontal="left"/>
    </xf>
    <xf numFmtId="0" fontId="6" fillId="3" borderId="2" xfId="0" applyFont="1" applyFill="1" applyBorder="1" applyAlignment="1">
      <alignment vertical="center"/>
    </xf>
    <xf numFmtId="0" fontId="2" fillId="2" borderId="5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right" vertical="center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4" fontId="6" fillId="3" borderId="3" xfId="0" applyNumberFormat="1" applyFont="1" applyFill="1" applyBorder="1" applyAlignment="1">
      <alignment vertical="center"/>
    </xf>
    <xf numFmtId="4" fontId="6" fillId="3" borderId="3" xfId="0" applyNumberFormat="1" applyFont="1" applyFill="1" applyBorder="1" applyAlignment="1">
      <alignment vertical="center" wrapText="1"/>
    </xf>
    <xf numFmtId="4" fontId="6" fillId="3" borderId="3" xfId="0" applyNumberFormat="1" applyFont="1" applyFill="1" applyBorder="1" applyAlignment="1">
      <alignment wrapText="1"/>
    </xf>
    <xf numFmtId="0" fontId="19" fillId="0" borderId="3" xfId="0" applyFont="1" applyBorder="1"/>
    <xf numFmtId="0" fontId="19" fillId="0" borderId="0" xfId="0" applyFont="1"/>
    <xf numFmtId="4" fontId="19" fillId="0" borderId="3" xfId="0" applyNumberFormat="1" applyFont="1" applyBorder="1"/>
    <xf numFmtId="0" fontId="18" fillId="0" borderId="4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20" fillId="0" borderId="0" xfId="0" applyFont="1" applyAlignment="1">
      <alignment vertical="top" wrapText="1"/>
    </xf>
    <xf numFmtId="0" fontId="5" fillId="2" borderId="4" xfId="0" applyFont="1" applyFill="1" applyBorder="1" applyAlignment="1">
      <alignment horizontal="left" vertical="center" wrapText="1"/>
    </xf>
    <xf numFmtId="4" fontId="3" fillId="2" borderId="3" xfId="0" applyNumberFormat="1" applyFont="1" applyFill="1" applyBorder="1" applyAlignment="1">
      <alignment horizontal="right"/>
    </xf>
    <xf numFmtId="4" fontId="3" fillId="2" borderId="4" xfId="0" applyNumberFormat="1" applyFont="1" applyFill="1" applyBorder="1" applyAlignment="1">
      <alignment horizontal="right"/>
    </xf>
    <xf numFmtId="4" fontId="5" fillId="0" borderId="3" xfId="0" applyNumberFormat="1" applyFont="1" applyBorder="1" applyAlignment="1">
      <alignment horizontal="right"/>
    </xf>
    <xf numFmtId="4" fontId="5" fillId="2" borderId="4" xfId="0" applyNumberFormat="1" applyFont="1" applyFill="1" applyBorder="1" applyAlignment="1">
      <alignment horizontal="right"/>
    </xf>
    <xf numFmtId="4" fontId="5" fillId="3" borderId="3" xfId="0" applyNumberFormat="1" applyFont="1" applyFill="1" applyBorder="1" applyAlignment="1">
      <alignment horizontal="right"/>
    </xf>
    <xf numFmtId="4" fontId="5" fillId="0" borderId="3" xfId="0" applyNumberFormat="1" applyFont="1" applyBorder="1" applyAlignment="1">
      <alignment horizontal="right" wrapText="1"/>
    </xf>
    <xf numFmtId="4" fontId="3" fillId="2" borderId="3" xfId="0" applyNumberFormat="1" applyFont="1" applyFill="1" applyBorder="1" applyAlignment="1">
      <alignment horizontal="right" wrapText="1"/>
    </xf>
    <xf numFmtId="0" fontId="8" fillId="4" borderId="3" xfId="0" applyFont="1" applyFill="1" applyBorder="1" applyAlignment="1">
      <alignment horizontal="left" vertical="center" wrapText="1"/>
    </xf>
    <xf numFmtId="4" fontId="5" fillId="4" borderId="3" xfId="0" applyNumberFormat="1" applyFont="1" applyFill="1" applyBorder="1" applyAlignment="1">
      <alignment horizontal="right"/>
    </xf>
    <xf numFmtId="4" fontId="0" fillId="4" borderId="3" xfId="0" applyNumberFormat="1" applyFill="1" applyBorder="1"/>
    <xf numFmtId="4" fontId="15" fillId="4" borderId="3" xfId="0" applyNumberFormat="1" applyFont="1" applyFill="1" applyBorder="1" applyAlignment="1">
      <alignment vertical="center" wrapText="1"/>
    </xf>
    <xf numFmtId="4" fontId="20" fillId="4" borderId="3" xfId="0" applyNumberFormat="1" applyFont="1" applyFill="1" applyBorder="1"/>
    <xf numFmtId="0" fontId="8" fillId="5" borderId="3" xfId="0" applyFont="1" applyFill="1" applyBorder="1" applyAlignment="1">
      <alignment horizontal="left" vertical="center"/>
    </xf>
    <xf numFmtId="0" fontId="20" fillId="5" borderId="3" xfId="0" applyFont="1" applyFill="1" applyBorder="1"/>
    <xf numFmtId="4" fontId="5" fillId="5" borderId="3" xfId="0" applyNumberFormat="1" applyFont="1" applyFill="1" applyBorder="1" applyAlignment="1">
      <alignment horizontal="right"/>
    </xf>
    <xf numFmtId="0" fontId="8" fillId="5" borderId="3" xfId="0" applyFont="1" applyFill="1" applyBorder="1" applyAlignment="1">
      <alignment horizontal="left" vertical="center" wrapText="1"/>
    </xf>
    <xf numFmtId="4" fontId="5" fillId="5" borderId="3" xfId="0" applyNumberFormat="1" applyFont="1" applyFill="1" applyBorder="1"/>
    <xf numFmtId="0" fontId="8" fillId="5" borderId="3" xfId="0" quotePrefix="1" applyFont="1" applyFill="1" applyBorder="1" applyAlignment="1">
      <alignment horizontal="left" vertical="center"/>
    </xf>
    <xf numFmtId="0" fontId="6" fillId="5" borderId="3" xfId="0" quotePrefix="1" applyFont="1" applyFill="1" applyBorder="1" applyAlignment="1">
      <alignment horizontal="left" vertical="center"/>
    </xf>
    <xf numFmtId="0" fontId="7" fillId="5" borderId="3" xfId="0" quotePrefix="1" applyFont="1" applyFill="1" applyBorder="1" applyAlignment="1">
      <alignment horizontal="left" vertical="center"/>
    </xf>
    <xf numFmtId="0" fontId="19" fillId="5" borderId="3" xfId="0" applyFont="1" applyFill="1" applyBorder="1"/>
    <xf numFmtId="4" fontId="8" fillId="5" borderId="3" xfId="0" applyNumberFormat="1" applyFont="1" applyFill="1" applyBorder="1" applyAlignment="1">
      <alignment vertical="center" wrapText="1"/>
    </xf>
    <xf numFmtId="4" fontId="3" fillId="4" borderId="3" xfId="0" applyNumberFormat="1" applyFont="1" applyFill="1" applyBorder="1" applyAlignment="1">
      <alignment horizontal="right"/>
    </xf>
    <xf numFmtId="0" fontId="3" fillId="5" borderId="1" xfId="0" applyFont="1" applyFill="1" applyBorder="1" applyAlignment="1">
      <alignment horizontal="left" vertical="center" wrapText="1"/>
    </xf>
    <xf numFmtId="0" fontId="3" fillId="5" borderId="2" xfId="0" applyFont="1" applyFill="1" applyBorder="1" applyAlignment="1">
      <alignment horizontal="left" vertical="center" wrapText="1"/>
    </xf>
    <xf numFmtId="0" fontId="3" fillId="5" borderId="4" xfId="0" applyFont="1" applyFill="1" applyBorder="1" applyAlignment="1">
      <alignment horizontal="left" vertical="center" wrapText="1"/>
    </xf>
    <xf numFmtId="0" fontId="3" fillId="5" borderId="3" xfId="0" applyFont="1" applyFill="1" applyBorder="1" applyAlignment="1">
      <alignment horizontal="left" vertical="center" wrapText="1"/>
    </xf>
    <xf numFmtId="4" fontId="3" fillId="5" borderId="4" xfId="0" applyNumberFormat="1" applyFont="1" applyFill="1" applyBorder="1" applyAlignment="1">
      <alignment horizontal="right"/>
    </xf>
    <xf numFmtId="4" fontId="3" fillId="5" borderId="3" xfId="0" applyNumberFormat="1" applyFont="1" applyFill="1" applyBorder="1" applyAlignment="1">
      <alignment horizontal="right"/>
    </xf>
    <xf numFmtId="0" fontId="20" fillId="4" borderId="0" xfId="0" applyFont="1" applyFill="1" applyAlignment="1">
      <alignment wrapText="1"/>
    </xf>
    <xf numFmtId="4" fontId="3" fillId="4" borderId="4" xfId="0" applyNumberFormat="1" applyFont="1" applyFill="1" applyBorder="1" applyAlignment="1">
      <alignment horizontal="right"/>
    </xf>
    <xf numFmtId="0" fontId="5" fillId="6" borderId="4" xfId="0" applyFont="1" applyFill="1" applyBorder="1" applyAlignment="1">
      <alignment horizontal="left" vertical="center" wrapText="1"/>
    </xf>
    <xf numFmtId="4" fontId="5" fillId="6" borderId="3" xfId="0" applyNumberFormat="1" applyFont="1" applyFill="1" applyBorder="1" applyAlignment="1">
      <alignment horizontal="right"/>
    </xf>
    <xf numFmtId="0" fontId="5" fillId="5" borderId="4" xfId="0" applyFont="1" applyFill="1" applyBorder="1" applyAlignment="1">
      <alignment horizontal="left" vertical="center" wrapText="1"/>
    </xf>
    <xf numFmtId="4" fontId="22" fillId="0" borderId="3" xfId="0" applyNumberFormat="1" applyFont="1" applyBorder="1"/>
    <xf numFmtId="4" fontId="19" fillId="5" borderId="3" xfId="0" applyNumberFormat="1" applyFont="1" applyFill="1" applyBorder="1"/>
    <xf numFmtId="4" fontId="19" fillId="4" borderId="3" xfId="0" applyNumberFormat="1" applyFont="1" applyFill="1" applyBorder="1"/>
    <xf numFmtId="0" fontId="5" fillId="3" borderId="3" xfId="0" quotePrefix="1" applyFont="1" applyFill="1" applyBorder="1" applyAlignment="1">
      <alignment horizontal="center" vertical="center" wrapText="1"/>
    </xf>
    <xf numFmtId="0" fontId="14" fillId="3" borderId="3" xfId="0" quotePrefix="1" applyFont="1" applyFill="1" applyBorder="1" applyAlignment="1">
      <alignment horizontal="center" vertical="center" wrapText="1"/>
    </xf>
    <xf numFmtId="0" fontId="14" fillId="3" borderId="3" xfId="0" quotePrefix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8" fillId="3" borderId="1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vertical="center" wrapText="1"/>
    </xf>
    <xf numFmtId="0" fontId="6" fillId="3" borderId="2" xfId="0" applyFont="1" applyFill="1" applyBorder="1" applyAlignment="1">
      <alignment vertical="center"/>
    </xf>
    <xf numFmtId="0" fontId="8" fillId="0" borderId="1" xfId="0" applyFont="1" applyBorder="1" applyAlignment="1">
      <alignment horizontal="left" vertical="center" wrapText="1"/>
    </xf>
    <xf numFmtId="0" fontId="6" fillId="0" borderId="2" xfId="0" applyFont="1" applyBorder="1" applyAlignment="1">
      <alignment vertical="center" wrapText="1"/>
    </xf>
    <xf numFmtId="0" fontId="6" fillId="0" borderId="2" xfId="0" applyFont="1" applyBorder="1" applyAlignment="1">
      <alignment vertical="center"/>
    </xf>
    <xf numFmtId="0" fontId="8" fillId="0" borderId="1" xfId="0" quotePrefix="1" applyFont="1" applyBorder="1" applyAlignment="1">
      <alignment horizontal="left" vertical="center"/>
    </xf>
    <xf numFmtId="0" fontId="5" fillId="3" borderId="3" xfId="0" quotePrefix="1" applyFont="1" applyFill="1" applyBorder="1" applyAlignment="1">
      <alignment horizontal="center" vertical="center" wrapText="1"/>
    </xf>
    <xf numFmtId="0" fontId="14" fillId="3" borderId="3" xfId="0" quotePrefix="1" applyFont="1" applyFill="1" applyBorder="1" applyAlignment="1">
      <alignment horizontal="center" wrapText="1"/>
    </xf>
    <xf numFmtId="0" fontId="14" fillId="3" borderId="1" xfId="0" quotePrefix="1" applyFont="1" applyFill="1" applyBorder="1" applyAlignment="1">
      <alignment horizontal="center" wrapText="1"/>
    </xf>
    <xf numFmtId="0" fontId="5" fillId="3" borderId="3" xfId="0" quotePrefix="1" applyFont="1" applyFill="1" applyBorder="1" applyAlignment="1">
      <alignment horizontal="left" vertical="center" wrapText="1"/>
    </xf>
    <xf numFmtId="0" fontId="8" fillId="3" borderId="1" xfId="0" quotePrefix="1" applyFont="1" applyFill="1" applyBorder="1" applyAlignment="1">
      <alignment horizontal="left" vertical="center" wrapText="1"/>
    </xf>
    <xf numFmtId="0" fontId="8" fillId="0" borderId="1" xfId="0" quotePrefix="1" applyFont="1" applyBorder="1" applyAlignment="1">
      <alignment horizontal="left" vertical="center" wrapText="1"/>
    </xf>
    <xf numFmtId="0" fontId="8" fillId="2" borderId="5" xfId="0" applyFont="1" applyFill="1" applyBorder="1" applyAlignment="1">
      <alignment horizontal="left" vertical="center" wrapText="1"/>
    </xf>
    <xf numFmtId="0" fontId="5" fillId="3" borderId="1" xfId="0" quotePrefix="1" applyFont="1" applyFill="1" applyBorder="1" applyAlignment="1">
      <alignment horizontal="left" wrapText="1"/>
    </xf>
    <xf numFmtId="0" fontId="5" fillId="3" borderId="2" xfId="0" quotePrefix="1" applyFont="1" applyFill="1" applyBorder="1" applyAlignment="1">
      <alignment horizontal="left" wrapText="1"/>
    </xf>
    <xf numFmtId="0" fontId="5" fillId="3" borderId="4" xfId="0" quotePrefix="1" applyFont="1" applyFill="1" applyBorder="1" applyAlignment="1">
      <alignment horizontal="left" wrapText="1"/>
    </xf>
    <xf numFmtId="0" fontId="8" fillId="2" borderId="0" xfId="0" applyFont="1" applyFill="1" applyAlignment="1">
      <alignment horizontal="left" vertical="center" wrapText="1"/>
    </xf>
    <xf numFmtId="0" fontId="14" fillId="3" borderId="1" xfId="0" quotePrefix="1" applyFont="1" applyFill="1" applyBorder="1" applyAlignment="1">
      <alignment horizontal="center" vertical="center" wrapText="1"/>
    </xf>
    <xf numFmtId="0" fontId="14" fillId="3" borderId="2" xfId="0" quotePrefix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5" borderId="2" xfId="0" applyFont="1" applyFill="1" applyBorder="1" applyAlignment="1">
      <alignment horizontal="left" vertical="center" wrapText="1"/>
    </xf>
    <xf numFmtId="0" fontId="3" fillId="5" borderId="4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5" fillId="4" borderId="2" xfId="0" applyFont="1" applyFill="1" applyBorder="1" applyAlignment="1">
      <alignment horizontal="left" vertical="center" wrapText="1"/>
    </xf>
    <xf numFmtId="0" fontId="5" fillId="4" borderId="4" xfId="0" applyFont="1" applyFill="1" applyBorder="1" applyAlignment="1">
      <alignment horizontal="left" vertical="center" wrapText="1"/>
    </xf>
    <xf numFmtId="0" fontId="16" fillId="2" borderId="0" xfId="0" applyFont="1" applyFill="1" applyAlignment="1">
      <alignment horizontal="center"/>
    </xf>
    <xf numFmtId="0" fontId="5" fillId="6" borderId="1" xfId="0" applyFont="1" applyFill="1" applyBorder="1" applyAlignment="1">
      <alignment horizontal="left" vertical="center" wrapText="1"/>
    </xf>
    <xf numFmtId="0" fontId="5" fillId="6" borderId="2" xfId="0" applyFont="1" applyFill="1" applyBorder="1" applyAlignment="1">
      <alignment horizontal="left" vertical="center" wrapText="1"/>
    </xf>
    <xf numFmtId="0" fontId="5" fillId="6" borderId="4" xfId="0" applyFont="1" applyFill="1" applyBorder="1" applyAlignment="1">
      <alignment horizontal="left" vertical="center" wrapText="1"/>
    </xf>
  </cellXfs>
  <cellStyles count="2">
    <cellStyle name="Normalno" xfId="0" builtinId="0"/>
    <cellStyle name="Obično_List4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W35"/>
  <sheetViews>
    <sheetView topLeftCell="B1" zoomScaleNormal="100" workbookViewId="0">
      <selection activeCell="B5" sqref="B5:L5"/>
    </sheetView>
  </sheetViews>
  <sheetFormatPr defaultRowHeight="15" x14ac:dyDescent="0.25"/>
  <cols>
    <col min="6" max="10" width="25.28515625" customWidth="1"/>
    <col min="11" max="12" width="15.7109375" customWidth="1"/>
    <col min="13" max="13" width="25.28515625" customWidth="1"/>
  </cols>
  <sheetData>
    <row r="1" spans="2:13" ht="42" customHeight="1" x14ac:dyDescent="0.25">
      <c r="B1" s="92" t="s">
        <v>174</v>
      </c>
      <c r="C1" s="92"/>
      <c r="D1" s="92"/>
      <c r="E1" s="92"/>
      <c r="F1" s="92"/>
      <c r="G1" s="92"/>
      <c r="H1" s="92"/>
      <c r="I1" s="92"/>
      <c r="J1" s="92"/>
      <c r="K1" s="92"/>
      <c r="L1" s="92"/>
      <c r="M1" s="18"/>
    </row>
    <row r="2" spans="2:13" ht="18" customHeight="1" x14ac:dyDescent="0.25"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2"/>
    </row>
    <row r="3" spans="2:13" ht="15.75" customHeight="1" x14ac:dyDescent="0.25">
      <c r="B3" s="92" t="s">
        <v>9</v>
      </c>
      <c r="C3" s="92"/>
      <c r="D3" s="92"/>
      <c r="E3" s="92"/>
      <c r="F3" s="92"/>
      <c r="G3" s="92"/>
      <c r="H3" s="92"/>
      <c r="I3" s="92"/>
      <c r="J3" s="92"/>
      <c r="K3" s="92"/>
      <c r="L3" s="92"/>
      <c r="M3" s="17"/>
    </row>
    <row r="4" spans="2:13" ht="18" x14ac:dyDescent="0.25">
      <c r="B4" s="91"/>
      <c r="C4" s="91"/>
      <c r="D4" s="91"/>
      <c r="E4" s="91"/>
      <c r="F4" s="91"/>
      <c r="G4" s="91"/>
      <c r="H4" s="91"/>
      <c r="I4" s="91"/>
      <c r="J4" s="91"/>
      <c r="K4" s="91"/>
      <c r="L4" s="91"/>
      <c r="M4" s="3"/>
    </row>
    <row r="5" spans="2:13" ht="18" customHeight="1" x14ac:dyDescent="0.25">
      <c r="B5" s="92" t="s">
        <v>41</v>
      </c>
      <c r="C5" s="92"/>
      <c r="D5" s="92"/>
      <c r="E5" s="92"/>
      <c r="F5" s="92"/>
      <c r="G5" s="92"/>
      <c r="H5" s="92"/>
      <c r="I5" s="92"/>
      <c r="J5" s="92"/>
      <c r="K5" s="92"/>
      <c r="L5" s="92"/>
      <c r="M5" s="16"/>
    </row>
    <row r="6" spans="2:13" ht="18" customHeight="1" x14ac:dyDescent="0.25">
      <c r="B6" s="92"/>
      <c r="C6" s="92"/>
      <c r="D6" s="92"/>
      <c r="E6" s="92"/>
      <c r="F6" s="92"/>
      <c r="G6" s="92"/>
      <c r="H6" s="92"/>
      <c r="I6" s="92"/>
      <c r="J6" s="92"/>
      <c r="K6" s="92"/>
      <c r="L6" s="92"/>
      <c r="M6" s="16"/>
    </row>
    <row r="7" spans="2:13" ht="18" customHeight="1" x14ac:dyDescent="0.25">
      <c r="B7" s="109" t="s">
        <v>52</v>
      </c>
      <c r="C7" s="109"/>
      <c r="D7" s="109"/>
      <c r="E7" s="109"/>
      <c r="F7" s="109"/>
      <c r="G7" s="33"/>
      <c r="H7" s="34"/>
      <c r="I7" s="34"/>
      <c r="J7" s="34"/>
      <c r="K7" s="35"/>
      <c r="L7" s="35"/>
    </row>
    <row r="8" spans="2:13" ht="25.5" x14ac:dyDescent="0.25">
      <c r="B8" s="103" t="s">
        <v>7</v>
      </c>
      <c r="C8" s="103"/>
      <c r="D8" s="103"/>
      <c r="E8" s="103"/>
      <c r="F8" s="103"/>
      <c r="G8" s="88" t="s">
        <v>167</v>
      </c>
      <c r="H8" s="23" t="s">
        <v>178</v>
      </c>
      <c r="I8" s="88" t="s">
        <v>181</v>
      </c>
      <c r="J8" s="88" t="s">
        <v>175</v>
      </c>
      <c r="K8" s="88" t="s">
        <v>19</v>
      </c>
      <c r="L8" s="88" t="s">
        <v>39</v>
      </c>
    </row>
    <row r="9" spans="2:13" x14ac:dyDescent="0.25">
      <c r="B9" s="104">
        <v>1</v>
      </c>
      <c r="C9" s="104"/>
      <c r="D9" s="104"/>
      <c r="E9" s="104"/>
      <c r="F9" s="105"/>
      <c r="G9" s="89">
        <v>2</v>
      </c>
      <c r="H9" s="25">
        <v>3</v>
      </c>
      <c r="I9" s="25">
        <v>4</v>
      </c>
      <c r="J9" s="25">
        <v>5</v>
      </c>
      <c r="K9" s="25" t="s">
        <v>176</v>
      </c>
      <c r="L9" s="25" t="s">
        <v>177</v>
      </c>
    </row>
    <row r="10" spans="2:13" x14ac:dyDescent="0.25">
      <c r="B10" s="99" t="s">
        <v>21</v>
      </c>
      <c r="C10" s="100"/>
      <c r="D10" s="100"/>
      <c r="E10" s="100"/>
      <c r="F10" s="101"/>
      <c r="G10" s="53">
        <v>4026475.46</v>
      </c>
      <c r="H10" s="53">
        <v>13486335</v>
      </c>
      <c r="I10" s="53">
        <v>13936335</v>
      </c>
      <c r="J10" s="53">
        <v>5153239.67</v>
      </c>
      <c r="K10" s="53">
        <f t="shared" ref="K10:K16" si="0">J10/G10*100</f>
        <v>127.98388370160339</v>
      </c>
      <c r="L10" s="53">
        <f>J10/I10*100</f>
        <v>36.977007728358998</v>
      </c>
    </row>
    <row r="11" spans="2:13" x14ac:dyDescent="0.25">
      <c r="B11" s="102" t="s">
        <v>20</v>
      </c>
      <c r="C11" s="101"/>
      <c r="D11" s="101"/>
      <c r="E11" s="101"/>
      <c r="F11" s="101"/>
      <c r="G11" s="53">
        <v>800</v>
      </c>
      <c r="H11" s="53">
        <v>80000</v>
      </c>
      <c r="I11" s="53">
        <v>80000</v>
      </c>
      <c r="J11" s="53">
        <v>11769.76</v>
      </c>
      <c r="K11" s="53">
        <f t="shared" si="0"/>
        <v>1471.22</v>
      </c>
      <c r="L11" s="53">
        <f>J11/I11*100</f>
        <v>14.712200000000001</v>
      </c>
    </row>
    <row r="12" spans="2:13" x14ac:dyDescent="0.25">
      <c r="B12" s="96" t="s">
        <v>0</v>
      </c>
      <c r="C12" s="97"/>
      <c r="D12" s="97"/>
      <c r="E12" s="97"/>
      <c r="F12" s="98"/>
      <c r="G12" s="40">
        <f>SUM(G10:G11)</f>
        <v>4027275.46</v>
      </c>
      <c r="H12" s="40">
        <f>SUM(H10:H11)</f>
        <v>13566335</v>
      </c>
      <c r="I12" s="40">
        <f>SUM(I10:I11)</f>
        <v>14016335</v>
      </c>
      <c r="J12" s="40">
        <f>SUM(J10:J11)</f>
        <v>5165009.43</v>
      </c>
      <c r="K12" s="55">
        <f t="shared" si="0"/>
        <v>128.25071146238406</v>
      </c>
      <c r="L12" s="55">
        <f>J12/I12*100</f>
        <v>36.849928529818953</v>
      </c>
    </row>
    <row r="13" spans="2:13" x14ac:dyDescent="0.25">
      <c r="B13" s="108" t="s">
        <v>22</v>
      </c>
      <c r="C13" s="100"/>
      <c r="D13" s="100"/>
      <c r="E13" s="100"/>
      <c r="F13" s="100"/>
      <c r="G13" s="53">
        <v>5977302.1699999999</v>
      </c>
      <c r="H13" s="53">
        <v>13051017</v>
      </c>
      <c r="I13" s="53">
        <v>13501017</v>
      </c>
      <c r="J13" s="53">
        <v>6072089.6799999997</v>
      </c>
      <c r="K13" s="56">
        <f t="shared" si="0"/>
        <v>101.58579083513189</v>
      </c>
      <c r="L13" s="56">
        <f t="shared" ref="L13:L14" si="1">J13/I13*100</f>
        <v>44.975053953342922</v>
      </c>
    </row>
    <row r="14" spans="2:13" x14ac:dyDescent="0.25">
      <c r="B14" s="102" t="s">
        <v>23</v>
      </c>
      <c r="C14" s="101"/>
      <c r="D14" s="101"/>
      <c r="E14" s="101"/>
      <c r="F14" s="101"/>
      <c r="G14" s="53">
        <v>225182.62</v>
      </c>
      <c r="H14" s="53">
        <v>515060</v>
      </c>
      <c r="I14" s="53">
        <v>515060</v>
      </c>
      <c r="J14" s="53">
        <v>206784.78</v>
      </c>
      <c r="K14" s="56">
        <f t="shared" si="0"/>
        <v>91.829813508697967</v>
      </c>
      <c r="L14" s="56">
        <f t="shared" si="1"/>
        <v>40.147707063254771</v>
      </c>
    </row>
    <row r="15" spans="2:13" x14ac:dyDescent="0.25">
      <c r="B15" s="12" t="s">
        <v>1</v>
      </c>
      <c r="C15" s="32"/>
      <c r="D15" s="32"/>
      <c r="E15" s="32"/>
      <c r="F15" s="32"/>
      <c r="G15" s="40">
        <f>SUM(G13:G14)</f>
        <v>6202484.79</v>
      </c>
      <c r="H15" s="40">
        <f>SUM(H13:H14)</f>
        <v>13566077</v>
      </c>
      <c r="I15" s="40">
        <f>SUM(I13:I14)</f>
        <v>14016077</v>
      </c>
      <c r="J15" s="40">
        <f>SUM(J13:J14)</f>
        <v>6278874.46</v>
      </c>
      <c r="K15" s="55">
        <f t="shared" si="0"/>
        <v>101.23159786095985</v>
      </c>
      <c r="L15" s="55">
        <f>J15/I15*100</f>
        <v>44.79765957335993</v>
      </c>
    </row>
    <row r="16" spans="2:13" x14ac:dyDescent="0.25">
      <c r="B16" s="107" t="s">
        <v>2</v>
      </c>
      <c r="C16" s="97"/>
      <c r="D16" s="97"/>
      <c r="E16" s="97"/>
      <c r="F16" s="97"/>
      <c r="G16" s="41">
        <f t="shared" ref="G16" si="2">G12-G15</f>
        <v>-2175209.33</v>
      </c>
      <c r="H16" s="41">
        <f>H12-H15</f>
        <v>258</v>
      </c>
      <c r="I16" s="41">
        <f>I12-I15</f>
        <v>258</v>
      </c>
      <c r="J16" s="41">
        <f t="shared" ref="J16" si="3">J12-J15</f>
        <v>-1113865.0300000003</v>
      </c>
      <c r="K16" s="55">
        <f t="shared" si="0"/>
        <v>51.207256912602531</v>
      </c>
      <c r="L16" s="55">
        <f>J16/I16*100</f>
        <v>-431730.63178294589</v>
      </c>
    </row>
    <row r="17" spans="1:49" ht="18" x14ac:dyDescent="0.25">
      <c r="B17" s="93"/>
      <c r="C17" s="93"/>
      <c r="D17" s="93"/>
      <c r="E17" s="93"/>
      <c r="F17" s="93"/>
      <c r="G17" s="93"/>
      <c r="H17" s="93"/>
      <c r="I17" s="93"/>
      <c r="J17" s="93"/>
      <c r="K17" s="93"/>
      <c r="L17" s="93"/>
      <c r="M17" s="1"/>
    </row>
    <row r="18" spans="1:49" ht="18" customHeight="1" x14ac:dyDescent="0.25">
      <c r="B18" s="113" t="s">
        <v>46</v>
      </c>
      <c r="C18" s="113"/>
      <c r="D18" s="113"/>
      <c r="E18" s="113"/>
      <c r="F18" s="113"/>
      <c r="G18" s="33"/>
      <c r="H18" s="34"/>
      <c r="I18" s="34"/>
      <c r="J18" s="34"/>
      <c r="K18" s="35"/>
      <c r="L18" s="35"/>
      <c r="M18" s="1"/>
    </row>
    <row r="19" spans="1:49" ht="25.5" x14ac:dyDescent="0.25">
      <c r="B19" s="103" t="s">
        <v>7</v>
      </c>
      <c r="C19" s="103"/>
      <c r="D19" s="103"/>
      <c r="E19" s="103"/>
      <c r="F19" s="103"/>
      <c r="G19" s="88" t="s">
        <v>167</v>
      </c>
      <c r="H19" s="23" t="s">
        <v>178</v>
      </c>
      <c r="I19" s="88" t="s">
        <v>181</v>
      </c>
      <c r="J19" s="23" t="s">
        <v>175</v>
      </c>
      <c r="K19" s="23" t="s">
        <v>19</v>
      </c>
      <c r="L19" s="23" t="s">
        <v>39</v>
      </c>
    </row>
    <row r="20" spans="1:49" x14ac:dyDescent="0.25">
      <c r="B20" s="114">
        <v>1</v>
      </c>
      <c r="C20" s="115"/>
      <c r="D20" s="115"/>
      <c r="E20" s="115"/>
      <c r="F20" s="115"/>
      <c r="G20" s="90">
        <v>2</v>
      </c>
      <c r="H20" s="25">
        <v>3</v>
      </c>
      <c r="I20" s="25">
        <v>4</v>
      </c>
      <c r="J20" s="25">
        <v>5</v>
      </c>
      <c r="K20" s="25" t="s">
        <v>176</v>
      </c>
      <c r="L20" s="25" t="s">
        <v>177</v>
      </c>
    </row>
    <row r="21" spans="1:49" ht="15.75" customHeight="1" x14ac:dyDescent="0.25">
      <c r="B21" s="99" t="s">
        <v>24</v>
      </c>
      <c r="C21" s="116"/>
      <c r="D21" s="116"/>
      <c r="E21" s="116"/>
      <c r="F21" s="116"/>
      <c r="G21" s="20"/>
      <c r="H21" s="11"/>
      <c r="I21" s="11"/>
      <c r="J21" s="53"/>
      <c r="K21" s="53"/>
      <c r="L21" s="53"/>
    </row>
    <row r="22" spans="1:49" x14ac:dyDescent="0.25">
      <c r="B22" s="99" t="s">
        <v>25</v>
      </c>
      <c r="C22" s="100"/>
      <c r="D22" s="100"/>
      <c r="E22" s="100"/>
      <c r="F22" s="100"/>
      <c r="G22" s="19"/>
      <c r="H22" s="11"/>
      <c r="I22" s="11"/>
      <c r="J22" s="53"/>
      <c r="K22" s="53"/>
      <c r="L22" s="53"/>
    </row>
    <row r="23" spans="1:49" ht="15" customHeight="1" x14ac:dyDescent="0.25">
      <c r="B23" s="110" t="s">
        <v>40</v>
      </c>
      <c r="C23" s="111"/>
      <c r="D23" s="111"/>
      <c r="E23" s="111"/>
      <c r="F23" s="112"/>
      <c r="G23" s="40">
        <f>G21-G22</f>
        <v>0</v>
      </c>
      <c r="H23" s="40">
        <f t="shared" ref="H23:J23" si="4">H21-H22</f>
        <v>0</v>
      </c>
      <c r="I23" s="40">
        <f t="shared" si="4"/>
        <v>0</v>
      </c>
      <c r="J23" s="40">
        <f t="shared" si="4"/>
        <v>0</v>
      </c>
      <c r="K23" s="55"/>
      <c r="L23" s="55"/>
    </row>
    <row r="24" spans="1:49" s="24" customFormat="1" ht="15" customHeight="1" x14ac:dyDescent="0.25">
      <c r="A24"/>
      <c r="B24" s="99" t="s">
        <v>12</v>
      </c>
      <c r="C24" s="100"/>
      <c r="D24" s="100"/>
      <c r="E24" s="100"/>
      <c r="F24" s="100"/>
      <c r="G24" s="53">
        <v>5023207.49</v>
      </c>
      <c r="H24" s="53">
        <v>5023408</v>
      </c>
      <c r="I24" s="53">
        <v>5023408</v>
      </c>
      <c r="J24" s="53">
        <v>3608452.44</v>
      </c>
      <c r="K24" s="53">
        <f t="shared" ref="K24:K26" si="5">J24/G24*100</f>
        <v>71.835623895360925</v>
      </c>
      <c r="L24" s="53">
        <f t="shared" ref="L24:L26" si="6">J24/I24*100</f>
        <v>71.832756566856602</v>
      </c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</row>
    <row r="25" spans="1:49" s="24" customFormat="1" ht="15" customHeight="1" x14ac:dyDescent="0.25">
      <c r="A25"/>
      <c r="B25" s="99" t="s">
        <v>45</v>
      </c>
      <c r="C25" s="100"/>
      <c r="D25" s="100"/>
      <c r="E25" s="100"/>
      <c r="F25" s="100"/>
      <c r="G25" s="53">
        <v>-2847998.16</v>
      </c>
      <c r="H25" s="53">
        <v>-5023666</v>
      </c>
      <c r="I25" s="53">
        <v>-5023666</v>
      </c>
      <c r="J25" s="53">
        <v>-2494587.41</v>
      </c>
      <c r="K25" s="53">
        <f t="shared" si="5"/>
        <v>87.59090665985542</v>
      </c>
      <c r="L25" s="53">
        <f t="shared" si="6"/>
        <v>49.656713045811571</v>
      </c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</row>
    <row r="26" spans="1:49" s="31" customFormat="1" x14ac:dyDescent="0.25">
      <c r="A26" s="30"/>
      <c r="B26" s="110" t="s">
        <v>47</v>
      </c>
      <c r="C26" s="111"/>
      <c r="D26" s="111"/>
      <c r="E26" s="111"/>
      <c r="F26" s="112"/>
      <c r="G26" s="40">
        <f>G24+G25</f>
        <v>2175209.33</v>
      </c>
      <c r="H26" s="40">
        <f t="shared" ref="H26" si="7">H24+H25</f>
        <v>-258</v>
      </c>
      <c r="I26" s="40">
        <f t="shared" ref="I26" si="8">I24+I25</f>
        <v>-258</v>
      </c>
      <c r="J26" s="40">
        <f t="shared" ref="J26" si="9">J24+J25</f>
        <v>1113865.0299999998</v>
      </c>
      <c r="K26" s="55">
        <f t="shared" si="5"/>
        <v>51.207256912602503</v>
      </c>
      <c r="L26" s="55">
        <f t="shared" si="6"/>
        <v>-431730.63178294571</v>
      </c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30"/>
      <c r="AL26" s="30"/>
      <c r="AM26" s="30"/>
      <c r="AN26" s="30"/>
      <c r="AO26" s="30"/>
      <c r="AP26" s="30"/>
      <c r="AQ26" s="30"/>
      <c r="AR26" s="30"/>
      <c r="AS26" s="30"/>
      <c r="AT26" s="30"/>
      <c r="AU26" s="30"/>
      <c r="AV26" s="30"/>
      <c r="AW26" s="30"/>
    </row>
    <row r="27" spans="1:49" x14ac:dyDescent="0.25">
      <c r="B27" s="106" t="s">
        <v>48</v>
      </c>
      <c r="C27" s="106"/>
      <c r="D27" s="106"/>
      <c r="E27" s="106"/>
      <c r="F27" s="106"/>
      <c r="G27" s="42">
        <f>G16+G26</f>
        <v>0</v>
      </c>
      <c r="H27" s="42">
        <f t="shared" ref="H27:J27" si="10">H16+H26</f>
        <v>0</v>
      </c>
      <c r="I27" s="42">
        <f t="shared" si="10"/>
        <v>0</v>
      </c>
      <c r="J27" s="42">
        <f t="shared" si="10"/>
        <v>0</v>
      </c>
      <c r="K27" s="55"/>
      <c r="L27" s="55"/>
    </row>
    <row r="29" spans="1:49" x14ac:dyDescent="0.25"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</row>
    <row r="30" spans="1:49" hidden="1" x14ac:dyDescent="0.25">
      <c r="B30" s="94" t="s">
        <v>49</v>
      </c>
      <c r="C30" s="94"/>
      <c r="D30" s="94"/>
      <c r="E30" s="94"/>
      <c r="F30" s="94"/>
      <c r="G30" s="94"/>
      <c r="H30" s="94"/>
      <c r="I30" s="94"/>
      <c r="J30" s="94"/>
      <c r="K30" s="94"/>
      <c r="L30" s="94"/>
    </row>
    <row r="31" spans="1:49" ht="15" hidden="1" customHeight="1" x14ac:dyDescent="0.25">
      <c r="B31" s="94" t="s">
        <v>50</v>
      </c>
      <c r="C31" s="94"/>
      <c r="D31" s="94"/>
      <c r="E31" s="94"/>
      <c r="F31" s="94"/>
      <c r="G31" s="94"/>
      <c r="H31" s="94"/>
      <c r="I31" s="94"/>
      <c r="J31" s="94"/>
      <c r="K31" s="94"/>
      <c r="L31" s="94"/>
    </row>
    <row r="32" spans="1:49" ht="15" hidden="1" customHeight="1" x14ac:dyDescent="0.25">
      <c r="B32" s="94" t="s">
        <v>43</v>
      </c>
      <c r="C32" s="94"/>
      <c r="D32" s="94"/>
      <c r="E32" s="94"/>
      <c r="F32" s="94"/>
      <c r="G32" s="94"/>
      <c r="H32" s="94"/>
      <c r="I32" s="94"/>
      <c r="J32" s="94"/>
      <c r="K32" s="94"/>
      <c r="L32" s="94"/>
    </row>
    <row r="33" spans="2:12" ht="36.75" hidden="1" customHeight="1" x14ac:dyDescent="0.25">
      <c r="B33" s="94"/>
      <c r="C33" s="94"/>
      <c r="D33" s="94"/>
      <c r="E33" s="94"/>
      <c r="F33" s="94"/>
      <c r="G33" s="94"/>
      <c r="H33" s="94"/>
      <c r="I33" s="94"/>
      <c r="J33" s="94"/>
      <c r="K33" s="94"/>
      <c r="L33" s="94"/>
    </row>
    <row r="34" spans="2:12" ht="15" hidden="1" customHeight="1" x14ac:dyDescent="0.25">
      <c r="B34" s="95" t="s">
        <v>51</v>
      </c>
      <c r="C34" s="95"/>
      <c r="D34" s="95"/>
      <c r="E34" s="95"/>
      <c r="F34" s="95"/>
      <c r="G34" s="95"/>
      <c r="H34" s="95"/>
      <c r="I34" s="95"/>
      <c r="J34" s="95"/>
      <c r="K34" s="95"/>
      <c r="L34" s="95"/>
    </row>
    <row r="35" spans="2:12" hidden="1" x14ac:dyDescent="0.25">
      <c r="B35" s="95"/>
      <c r="C35" s="95"/>
      <c r="D35" s="95"/>
      <c r="E35" s="95"/>
      <c r="F35" s="95"/>
      <c r="G35" s="95"/>
      <c r="H35" s="95"/>
      <c r="I35" s="95"/>
      <c r="J35" s="95"/>
      <c r="K35" s="95"/>
      <c r="L35" s="95"/>
    </row>
  </sheetData>
  <mergeCells count="30">
    <mergeCell ref="B26:F26"/>
    <mergeCell ref="B23:F23"/>
    <mergeCell ref="B18:F18"/>
    <mergeCell ref="B24:F24"/>
    <mergeCell ref="B25:F25"/>
    <mergeCell ref="B19:F19"/>
    <mergeCell ref="B20:F20"/>
    <mergeCell ref="B21:F21"/>
    <mergeCell ref="B1:L1"/>
    <mergeCell ref="B32:L33"/>
    <mergeCell ref="B34:L35"/>
    <mergeCell ref="B12:F12"/>
    <mergeCell ref="B22:F22"/>
    <mergeCell ref="B10:F10"/>
    <mergeCell ref="B11:F11"/>
    <mergeCell ref="B8:F8"/>
    <mergeCell ref="B9:F9"/>
    <mergeCell ref="B27:F27"/>
    <mergeCell ref="B14:F14"/>
    <mergeCell ref="B16:F16"/>
    <mergeCell ref="B13:F13"/>
    <mergeCell ref="B30:L30"/>
    <mergeCell ref="B31:L31"/>
    <mergeCell ref="B7:F7"/>
    <mergeCell ref="B2:L2"/>
    <mergeCell ref="B4:L4"/>
    <mergeCell ref="B6:L6"/>
    <mergeCell ref="B17:L17"/>
    <mergeCell ref="B5:L5"/>
    <mergeCell ref="B3:L3"/>
  </mergeCells>
  <pageMargins left="0.7" right="0.7" top="0.75" bottom="0.75" header="0.3" footer="0.3"/>
  <pageSetup paperSize="9" scale="4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L144"/>
  <sheetViews>
    <sheetView tabSelected="1" topLeftCell="A110" zoomScale="90" zoomScaleNormal="90" workbookViewId="0">
      <selection activeCell="F139" sqref="F139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11.42578125" customWidth="1"/>
    <col min="5" max="5" width="8.42578125" customWidth="1"/>
    <col min="6" max="6" width="44.7109375" customWidth="1"/>
    <col min="7" max="7" width="21.42578125" customWidth="1"/>
    <col min="8" max="9" width="19.7109375" customWidth="1"/>
    <col min="10" max="10" width="21.42578125" customWidth="1"/>
    <col min="11" max="11" width="12.85546875" customWidth="1"/>
    <col min="12" max="12" width="12.5703125" customWidth="1"/>
  </cols>
  <sheetData>
    <row r="1" spans="2:12" ht="18" x14ac:dyDescent="0.25"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</row>
    <row r="2" spans="2:12" ht="15.75" customHeight="1" x14ac:dyDescent="0.25">
      <c r="B2" s="92" t="s">
        <v>9</v>
      </c>
      <c r="C2" s="92"/>
      <c r="D2" s="92"/>
      <c r="E2" s="92"/>
      <c r="F2" s="92"/>
      <c r="G2" s="92"/>
      <c r="H2" s="92"/>
      <c r="I2" s="92"/>
      <c r="J2" s="92"/>
      <c r="K2" s="92"/>
      <c r="L2" s="92"/>
    </row>
    <row r="3" spans="2:12" ht="18" x14ac:dyDescent="0.25"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</row>
    <row r="4" spans="2:12" ht="15.75" customHeight="1" x14ac:dyDescent="0.25">
      <c r="B4" s="92" t="s">
        <v>42</v>
      </c>
      <c r="C4" s="92"/>
      <c r="D4" s="92"/>
      <c r="E4" s="92"/>
      <c r="F4" s="92"/>
      <c r="G4" s="92"/>
      <c r="H4" s="92"/>
      <c r="I4" s="92"/>
      <c r="J4" s="92"/>
      <c r="K4" s="92"/>
      <c r="L4" s="92"/>
    </row>
    <row r="5" spans="2:12" ht="18" x14ac:dyDescent="0.25">
      <c r="B5" s="91"/>
      <c r="C5" s="91"/>
      <c r="D5" s="91"/>
      <c r="E5" s="91"/>
      <c r="F5" s="91"/>
      <c r="G5" s="91"/>
      <c r="H5" s="91"/>
      <c r="I5" s="91"/>
      <c r="J5" s="91"/>
      <c r="K5" s="91"/>
      <c r="L5" s="91"/>
    </row>
    <row r="6" spans="2:12" ht="15.75" customHeight="1" x14ac:dyDescent="0.25">
      <c r="B6" s="92" t="s">
        <v>32</v>
      </c>
      <c r="C6" s="92"/>
      <c r="D6" s="92"/>
      <c r="E6" s="92"/>
      <c r="F6" s="92"/>
      <c r="G6" s="92"/>
      <c r="H6" s="92"/>
      <c r="I6" s="92"/>
      <c r="J6" s="92"/>
      <c r="K6" s="92"/>
      <c r="L6" s="92"/>
    </row>
    <row r="7" spans="2:12" ht="18" x14ac:dyDescent="0.25">
      <c r="B7" s="123"/>
      <c r="C7" s="123"/>
      <c r="D7" s="123"/>
      <c r="E7" s="123"/>
      <c r="F7" s="123"/>
      <c r="G7" s="123"/>
      <c r="H7" s="123"/>
      <c r="I7" s="123"/>
      <c r="J7" s="123"/>
      <c r="K7" s="123"/>
      <c r="L7" s="123"/>
    </row>
    <row r="8" spans="2:12" ht="45" customHeight="1" x14ac:dyDescent="0.25">
      <c r="B8" s="117" t="s">
        <v>7</v>
      </c>
      <c r="C8" s="118"/>
      <c r="D8" s="118"/>
      <c r="E8" s="118"/>
      <c r="F8" s="119"/>
      <c r="G8" s="23" t="s">
        <v>168</v>
      </c>
      <c r="H8" s="23" t="s">
        <v>178</v>
      </c>
      <c r="I8" s="23" t="s">
        <v>178</v>
      </c>
      <c r="J8" s="23" t="s">
        <v>179</v>
      </c>
      <c r="K8" s="23" t="s">
        <v>19</v>
      </c>
      <c r="L8" s="23" t="s">
        <v>39</v>
      </c>
    </row>
    <row r="9" spans="2:12" x14ac:dyDescent="0.25">
      <c r="B9" s="120">
        <v>1</v>
      </c>
      <c r="C9" s="121"/>
      <c r="D9" s="121"/>
      <c r="E9" s="121"/>
      <c r="F9" s="122"/>
      <c r="G9" s="25">
        <v>2</v>
      </c>
      <c r="H9" s="25">
        <v>3</v>
      </c>
      <c r="I9" s="25">
        <v>4</v>
      </c>
      <c r="J9" s="25">
        <v>5</v>
      </c>
      <c r="K9" s="25" t="s">
        <v>186</v>
      </c>
      <c r="L9" s="25" t="s">
        <v>187</v>
      </c>
    </row>
    <row r="10" spans="2:12" x14ac:dyDescent="0.25">
      <c r="B10" s="58"/>
      <c r="C10" s="58"/>
      <c r="D10" s="58"/>
      <c r="E10" s="58"/>
      <c r="F10" s="58" t="s">
        <v>38</v>
      </c>
      <c r="G10" s="62">
        <f>SUM(G11,G46)</f>
        <v>4027275.46</v>
      </c>
      <c r="H10" s="59">
        <f>SUM(H11,H46)</f>
        <v>13566335</v>
      </c>
      <c r="I10" s="59">
        <f>SUM(I11,I46)</f>
        <v>14016335</v>
      </c>
      <c r="J10" s="62">
        <f>SUM(J11,J46)</f>
        <v>5165009.43</v>
      </c>
      <c r="K10" s="60">
        <f t="shared" ref="K10:K29" si="0">J10/G10*100</f>
        <v>128.25071146238406</v>
      </c>
      <c r="L10" s="60">
        <f>J10/I10*100</f>
        <v>36.849928529818953</v>
      </c>
    </row>
    <row r="11" spans="2:12" x14ac:dyDescent="0.25">
      <c r="B11" s="66">
        <v>6</v>
      </c>
      <c r="C11" s="66"/>
      <c r="D11" s="66"/>
      <c r="E11" s="66"/>
      <c r="F11" s="66" t="s">
        <v>3</v>
      </c>
      <c r="G11" s="67">
        <f>SUM(G12,G23,G28,G31,G38,G41)</f>
        <v>4026475.46</v>
      </c>
      <c r="H11" s="67">
        <f>SUM(H12,H23,H28,H31,H38,H41)</f>
        <v>13486335</v>
      </c>
      <c r="I11" s="67">
        <f>SUM(I12,I23,I28,I31,I38,I41)</f>
        <v>13936335</v>
      </c>
      <c r="J11" s="67">
        <f>SUM(J12,J23,J28,J31,J38,J41)</f>
        <v>5153239.67</v>
      </c>
      <c r="K11" s="86">
        <f t="shared" si="0"/>
        <v>127.98388370160339</v>
      </c>
      <c r="L11" s="86">
        <f>J11/I11*100</f>
        <v>36.977007728358998</v>
      </c>
    </row>
    <row r="12" spans="2:12" ht="25.5" x14ac:dyDescent="0.25">
      <c r="B12" s="4"/>
      <c r="C12" s="4">
        <v>63</v>
      </c>
      <c r="D12" s="7"/>
      <c r="E12" s="7"/>
      <c r="F12" s="7" t="s">
        <v>11</v>
      </c>
      <c r="G12" s="45">
        <f>SUM(G13,G16,G19)</f>
        <v>232232.57</v>
      </c>
      <c r="H12" s="51">
        <f>SUM(H13,H16,H19)</f>
        <v>459185</v>
      </c>
      <c r="I12" s="51">
        <f>SUM(I13,I16,I19)</f>
        <v>459185</v>
      </c>
      <c r="J12" s="45">
        <f>SUM(J13,J16,J19)</f>
        <v>115607.64</v>
      </c>
      <c r="K12" s="45">
        <f t="shared" si="0"/>
        <v>49.780976027608872</v>
      </c>
      <c r="L12" s="45">
        <f>J12/I12*100</f>
        <v>25.176702200638086</v>
      </c>
    </row>
    <row r="13" spans="2:12" x14ac:dyDescent="0.25">
      <c r="B13" s="5"/>
      <c r="C13" s="5"/>
      <c r="D13" s="5">
        <v>632</v>
      </c>
      <c r="E13" s="5"/>
      <c r="F13" s="43" t="s">
        <v>53</v>
      </c>
      <c r="G13" s="45">
        <f>SUM(G14:G15)</f>
        <v>0</v>
      </c>
      <c r="H13" s="51">
        <f>SUM(H14:H15)</f>
        <v>174976</v>
      </c>
      <c r="I13" s="51">
        <f>SUM(I14:I15)</f>
        <v>174976</v>
      </c>
      <c r="J13" s="51">
        <f>SUM(J14:J15)</f>
        <v>50226.259999999995</v>
      </c>
      <c r="K13" s="45"/>
      <c r="L13" s="45">
        <f t="shared" ref="L13:L23" si="1">J13/I13*100</f>
        <v>28.704656638624719</v>
      </c>
    </row>
    <row r="14" spans="2:12" x14ac:dyDescent="0.25">
      <c r="B14" s="5"/>
      <c r="C14" s="5"/>
      <c r="D14" s="5"/>
      <c r="E14" s="5">
        <v>6323</v>
      </c>
      <c r="F14" s="43" t="s">
        <v>54</v>
      </c>
      <c r="G14" s="45">
        <v>0</v>
      </c>
      <c r="H14" s="51">
        <v>174256</v>
      </c>
      <c r="I14" s="51">
        <v>174256</v>
      </c>
      <c r="J14" s="45">
        <v>33525.03</v>
      </c>
      <c r="K14" s="45"/>
      <c r="L14" s="45">
        <f t="shared" si="1"/>
        <v>19.23895303461574</v>
      </c>
    </row>
    <row r="15" spans="2:12" x14ac:dyDescent="0.25">
      <c r="B15" s="5"/>
      <c r="C15" s="5"/>
      <c r="D15" s="5"/>
      <c r="E15" s="5">
        <v>6324</v>
      </c>
      <c r="F15" s="43" t="s">
        <v>55</v>
      </c>
      <c r="G15" s="45">
        <v>0</v>
      </c>
      <c r="H15" s="51">
        <v>720</v>
      </c>
      <c r="I15" s="51">
        <v>720</v>
      </c>
      <c r="J15" s="45">
        <v>16701.23</v>
      </c>
      <c r="K15" s="45"/>
      <c r="L15" s="45">
        <f t="shared" si="1"/>
        <v>2319.6152777777775</v>
      </c>
    </row>
    <row r="16" spans="2:12" x14ac:dyDescent="0.25">
      <c r="B16" s="5"/>
      <c r="C16" s="5"/>
      <c r="D16" s="5">
        <v>634</v>
      </c>
      <c r="E16" s="5"/>
      <c r="F16" s="43" t="s">
        <v>196</v>
      </c>
      <c r="G16" s="45">
        <f>SUM(G17:G18)</f>
        <v>220909.74000000002</v>
      </c>
      <c r="H16" s="51">
        <f>SUM(H17:H18)</f>
        <v>184209</v>
      </c>
      <c r="I16" s="51">
        <f>SUM(I17:I18)</f>
        <v>184209</v>
      </c>
      <c r="J16" s="45">
        <f>SUM(J17:J18)</f>
        <v>28206.22</v>
      </c>
      <c r="K16" s="45">
        <f t="shared" si="0"/>
        <v>12.768210220155979</v>
      </c>
      <c r="L16" s="45">
        <f t="shared" si="1"/>
        <v>15.312074871477508</v>
      </c>
    </row>
    <row r="17" spans="2:12" x14ac:dyDescent="0.25">
      <c r="B17" s="5"/>
      <c r="C17" s="5"/>
      <c r="D17" s="5"/>
      <c r="E17" s="5">
        <v>6341</v>
      </c>
      <c r="F17" s="43" t="s">
        <v>188</v>
      </c>
      <c r="G17" s="45">
        <v>219500.48</v>
      </c>
      <c r="H17" s="51">
        <v>118849</v>
      </c>
      <c r="I17" s="51">
        <v>118849</v>
      </c>
      <c r="J17" s="45">
        <v>1546.22</v>
      </c>
      <c r="K17" s="45">
        <f t="shared" si="0"/>
        <v>0.70442670558169163</v>
      </c>
      <c r="L17" s="45">
        <f t="shared" si="1"/>
        <v>1.3009953806931485</v>
      </c>
    </row>
    <row r="18" spans="2:12" x14ac:dyDescent="0.25">
      <c r="B18" s="5"/>
      <c r="C18" s="5"/>
      <c r="D18" s="5"/>
      <c r="E18" s="5">
        <v>6342</v>
      </c>
      <c r="F18" s="43" t="s">
        <v>189</v>
      </c>
      <c r="G18" s="45">
        <v>1409.26</v>
      </c>
      <c r="H18" s="51">
        <v>65360</v>
      </c>
      <c r="I18" s="51">
        <v>65360</v>
      </c>
      <c r="J18" s="45">
        <v>26660</v>
      </c>
      <c r="K18" s="45">
        <f t="shared" si="0"/>
        <v>1891.7729872415312</v>
      </c>
      <c r="L18" s="45">
        <f t="shared" si="1"/>
        <v>40.789473684210527</v>
      </c>
    </row>
    <row r="19" spans="2:12" x14ac:dyDescent="0.25">
      <c r="B19" s="5"/>
      <c r="C19" s="5"/>
      <c r="D19" s="5">
        <v>639</v>
      </c>
      <c r="E19" s="5"/>
      <c r="F19" s="43" t="s">
        <v>56</v>
      </c>
      <c r="G19" s="45">
        <f>SUM(G20:G22)</f>
        <v>11322.83</v>
      </c>
      <c r="H19" s="51">
        <f>SUM(H20:H22)</f>
        <v>100000</v>
      </c>
      <c r="I19" s="51">
        <f>SUM(I20:I22)</f>
        <v>100000</v>
      </c>
      <c r="J19" s="45">
        <f>SUM(J20:J22)</f>
        <v>37175.160000000003</v>
      </c>
      <c r="K19" s="45">
        <f t="shared" si="0"/>
        <v>328.3203933998833</v>
      </c>
      <c r="L19" s="45">
        <f t="shared" si="1"/>
        <v>37.175159999999998</v>
      </c>
    </row>
    <row r="20" spans="2:12" x14ac:dyDescent="0.25">
      <c r="B20" s="5"/>
      <c r="C20" s="5"/>
      <c r="D20" s="5"/>
      <c r="E20" s="5">
        <v>6391</v>
      </c>
      <c r="F20" s="43" t="s">
        <v>57</v>
      </c>
      <c r="G20" s="45">
        <v>1683.56</v>
      </c>
      <c r="H20" s="51">
        <v>50000</v>
      </c>
      <c r="I20" s="51">
        <v>50000</v>
      </c>
      <c r="J20" s="45">
        <v>10136.83</v>
      </c>
      <c r="K20" s="45">
        <f t="shared" si="0"/>
        <v>602.10684501888863</v>
      </c>
      <c r="L20" s="45">
        <f t="shared" si="1"/>
        <v>20.27366</v>
      </c>
    </row>
    <row r="21" spans="2:12" x14ac:dyDescent="0.25">
      <c r="B21" s="5"/>
      <c r="C21" s="5"/>
      <c r="D21" s="5"/>
      <c r="E21" s="5">
        <v>6392</v>
      </c>
      <c r="F21" s="43" t="s">
        <v>58</v>
      </c>
      <c r="G21" s="45">
        <v>0</v>
      </c>
      <c r="H21" s="51">
        <v>50000</v>
      </c>
      <c r="I21" s="51">
        <v>50000</v>
      </c>
      <c r="J21" s="45">
        <v>23250</v>
      </c>
      <c r="K21" s="45"/>
      <c r="L21" s="45">
        <f t="shared" si="1"/>
        <v>46.5</v>
      </c>
    </row>
    <row r="22" spans="2:12" x14ac:dyDescent="0.25">
      <c r="B22" s="5"/>
      <c r="C22" s="5"/>
      <c r="D22" s="5"/>
      <c r="E22" s="5">
        <v>6393</v>
      </c>
      <c r="F22" s="43" t="s">
        <v>59</v>
      </c>
      <c r="G22" s="45">
        <v>9639.27</v>
      </c>
      <c r="H22" s="51">
        <v>0</v>
      </c>
      <c r="I22" s="51">
        <v>0</v>
      </c>
      <c r="J22" s="45">
        <v>3788.33</v>
      </c>
      <c r="K22" s="45">
        <f t="shared" si="0"/>
        <v>39.301005159104371</v>
      </c>
      <c r="L22" s="45"/>
    </row>
    <row r="23" spans="2:12" x14ac:dyDescent="0.25">
      <c r="B23" s="5"/>
      <c r="C23" s="10">
        <v>64</v>
      </c>
      <c r="D23" s="5"/>
      <c r="E23" s="5"/>
      <c r="F23" s="43" t="s">
        <v>60</v>
      </c>
      <c r="G23" s="45">
        <f>SUM(G24)</f>
        <v>727.87</v>
      </c>
      <c r="H23" s="51">
        <f>SUM(H24)</f>
        <v>2150</v>
      </c>
      <c r="I23" s="51">
        <f>SUM(I24)</f>
        <v>2150</v>
      </c>
      <c r="J23" s="45">
        <f>SUM(J24)</f>
        <v>49.72</v>
      </c>
      <c r="K23" s="45">
        <f t="shared" si="0"/>
        <v>6.8308901314795225</v>
      </c>
      <c r="L23" s="45">
        <f t="shared" si="1"/>
        <v>2.3125581395348838</v>
      </c>
    </row>
    <row r="24" spans="2:12" x14ac:dyDescent="0.25">
      <c r="B24" s="5"/>
      <c r="C24" s="10"/>
      <c r="D24" s="5">
        <v>641</v>
      </c>
      <c r="E24" s="5"/>
      <c r="F24" s="43" t="s">
        <v>61</v>
      </c>
      <c r="G24" s="45">
        <f>SUM(G25:G27)</f>
        <v>727.87</v>
      </c>
      <c r="H24" s="51">
        <f>SUM(H25:H27)</f>
        <v>2150</v>
      </c>
      <c r="I24" s="51">
        <f>SUM(I25:I27)</f>
        <v>2150</v>
      </c>
      <c r="J24" s="45">
        <f>SUM(J25:J27)</f>
        <v>49.72</v>
      </c>
      <c r="K24" s="45">
        <f t="shared" si="0"/>
        <v>6.8308901314795225</v>
      </c>
      <c r="L24" s="45">
        <f t="shared" ref="L24:L26" si="2">J24/I24*100</f>
        <v>2.3125581395348838</v>
      </c>
    </row>
    <row r="25" spans="2:12" x14ac:dyDescent="0.25">
      <c r="B25" s="5"/>
      <c r="C25" s="10"/>
      <c r="D25" s="5"/>
      <c r="E25" s="5">
        <v>6413</v>
      </c>
      <c r="F25" s="43" t="s">
        <v>62</v>
      </c>
      <c r="G25" s="45">
        <v>119.79</v>
      </c>
      <c r="H25" s="51">
        <v>1000</v>
      </c>
      <c r="I25" s="51">
        <v>1000</v>
      </c>
      <c r="J25" s="45">
        <v>49.72</v>
      </c>
      <c r="K25" s="45">
        <f t="shared" si="0"/>
        <v>41.505968778696051</v>
      </c>
      <c r="L25" s="45">
        <f t="shared" si="2"/>
        <v>4.9720000000000004</v>
      </c>
    </row>
    <row r="26" spans="2:12" x14ac:dyDescent="0.25">
      <c r="B26" s="5"/>
      <c r="C26" s="10"/>
      <c r="D26" s="5"/>
      <c r="E26" s="5">
        <v>6414</v>
      </c>
      <c r="F26" s="43" t="s">
        <v>170</v>
      </c>
      <c r="G26" s="45">
        <v>608.08000000000004</v>
      </c>
      <c r="H26" s="51">
        <v>1000</v>
      </c>
      <c r="I26" s="51">
        <v>1000</v>
      </c>
      <c r="J26" s="45">
        <v>0</v>
      </c>
      <c r="K26" s="45">
        <f t="shared" si="0"/>
        <v>0</v>
      </c>
      <c r="L26" s="45">
        <f t="shared" si="2"/>
        <v>0</v>
      </c>
    </row>
    <row r="27" spans="2:12" x14ac:dyDescent="0.25">
      <c r="B27" s="5"/>
      <c r="C27" s="10"/>
      <c r="D27" s="5"/>
      <c r="E27" s="5">
        <v>6415</v>
      </c>
      <c r="F27" s="43" t="s">
        <v>63</v>
      </c>
      <c r="G27" s="45">
        <v>0</v>
      </c>
      <c r="H27" s="51">
        <v>150</v>
      </c>
      <c r="I27" s="51">
        <v>150</v>
      </c>
      <c r="J27" s="45">
        <v>0</v>
      </c>
      <c r="K27" s="45"/>
      <c r="L27" s="45">
        <f t="shared" ref="L27:L40" si="3">J27/I27*100</f>
        <v>0</v>
      </c>
    </row>
    <row r="28" spans="2:12" x14ac:dyDescent="0.25">
      <c r="B28" s="5"/>
      <c r="C28" s="10">
        <v>65</v>
      </c>
      <c r="D28" s="5"/>
      <c r="E28" s="5"/>
      <c r="F28" s="43" t="s">
        <v>64</v>
      </c>
      <c r="G28" s="45">
        <f>G29</f>
        <v>1674241.31</v>
      </c>
      <c r="H28" s="51">
        <f>H29</f>
        <v>4685000</v>
      </c>
      <c r="I28" s="51">
        <f>I29</f>
        <v>4685000</v>
      </c>
      <c r="J28" s="45">
        <f>J29</f>
        <v>1868999.29</v>
      </c>
      <c r="K28" s="45">
        <f t="shared" si="0"/>
        <v>111.63261107205626</v>
      </c>
      <c r="L28" s="45">
        <f t="shared" si="3"/>
        <v>39.893261259338317</v>
      </c>
    </row>
    <row r="29" spans="2:12" x14ac:dyDescent="0.25">
      <c r="B29" s="5"/>
      <c r="C29" s="10"/>
      <c r="D29" s="5">
        <v>652</v>
      </c>
      <c r="E29" s="5"/>
      <c r="F29" s="43" t="s">
        <v>65</v>
      </c>
      <c r="G29" s="45">
        <f>SUM(G30)</f>
        <v>1674241.31</v>
      </c>
      <c r="H29" s="51">
        <f>SUM(H30)</f>
        <v>4685000</v>
      </c>
      <c r="I29" s="51">
        <f>SUM(I30)</f>
        <v>4685000</v>
      </c>
      <c r="J29" s="45">
        <f>SUM(J30)</f>
        <v>1868999.29</v>
      </c>
      <c r="K29" s="45">
        <f t="shared" si="0"/>
        <v>111.63261107205626</v>
      </c>
      <c r="L29" s="45">
        <f t="shared" si="3"/>
        <v>39.893261259338317</v>
      </c>
    </row>
    <row r="30" spans="2:12" x14ac:dyDescent="0.25">
      <c r="B30" s="5"/>
      <c r="C30" s="10"/>
      <c r="D30" s="5"/>
      <c r="E30" s="5">
        <v>6526</v>
      </c>
      <c r="F30" s="43" t="s">
        <v>66</v>
      </c>
      <c r="G30" s="45">
        <v>1674241.31</v>
      </c>
      <c r="H30" s="51">
        <v>4685000</v>
      </c>
      <c r="I30" s="51">
        <v>4685000</v>
      </c>
      <c r="J30" s="45">
        <v>1868999.29</v>
      </c>
      <c r="K30" s="45">
        <f t="shared" ref="K30:K34" si="4">J30/G30*100</f>
        <v>111.63261107205626</v>
      </c>
      <c r="L30" s="45">
        <f t="shared" si="3"/>
        <v>39.893261259338317</v>
      </c>
    </row>
    <row r="31" spans="2:12" x14ac:dyDescent="0.25">
      <c r="B31" s="5"/>
      <c r="C31" s="10">
        <v>66</v>
      </c>
      <c r="D31" s="6"/>
      <c r="E31" s="6"/>
      <c r="F31" s="43" t="s">
        <v>67</v>
      </c>
      <c r="G31" s="45">
        <f>SUM(G32,G35)</f>
        <v>2113235.84</v>
      </c>
      <c r="H31" s="51">
        <f>SUM(H32,H35)</f>
        <v>7750000</v>
      </c>
      <c r="I31" s="51">
        <f>SUM(I32,I35)</f>
        <v>7750000</v>
      </c>
      <c r="J31" s="45">
        <f>SUM(J32,J35)</f>
        <v>2147018.15</v>
      </c>
      <c r="K31" s="45">
        <f t="shared" si="4"/>
        <v>101.59860576659537</v>
      </c>
      <c r="L31" s="45">
        <f t="shared" si="3"/>
        <v>27.703459999999996</v>
      </c>
    </row>
    <row r="32" spans="2:12" x14ac:dyDescent="0.25">
      <c r="B32" s="5"/>
      <c r="C32" s="10"/>
      <c r="D32" s="6">
        <v>661</v>
      </c>
      <c r="E32" s="6"/>
      <c r="F32" s="43" t="s">
        <v>26</v>
      </c>
      <c r="G32" s="45">
        <f>SUM(G33:G34)</f>
        <v>2112541.94</v>
      </c>
      <c r="H32" s="51">
        <f>SUM(H33:H34)</f>
        <v>7750000</v>
      </c>
      <c r="I32" s="51">
        <f>SUM(I33:I34)</f>
        <v>7750000</v>
      </c>
      <c r="J32" s="45">
        <f>SUM(J33:J34)</f>
        <v>2145741.75</v>
      </c>
      <c r="K32" s="45">
        <f t="shared" si="4"/>
        <v>101.57155743852357</v>
      </c>
      <c r="L32" s="45">
        <f t="shared" si="3"/>
        <v>27.686990322580645</v>
      </c>
    </row>
    <row r="33" spans="2:12" x14ac:dyDescent="0.25">
      <c r="B33" s="5"/>
      <c r="C33" s="10"/>
      <c r="D33" s="6"/>
      <c r="E33" s="6">
        <v>6614</v>
      </c>
      <c r="F33" s="43" t="s">
        <v>27</v>
      </c>
      <c r="G33" s="45">
        <v>42633.96</v>
      </c>
      <c r="H33" s="51">
        <v>100000</v>
      </c>
      <c r="I33" s="51">
        <v>100000</v>
      </c>
      <c r="J33" s="45">
        <v>44839.6</v>
      </c>
      <c r="K33" s="45">
        <f t="shared" si="4"/>
        <v>105.17343451089225</v>
      </c>
      <c r="L33" s="45">
        <f t="shared" si="3"/>
        <v>44.839599999999997</v>
      </c>
    </row>
    <row r="34" spans="2:12" x14ac:dyDescent="0.25">
      <c r="B34" s="5"/>
      <c r="C34" s="10"/>
      <c r="D34" s="6"/>
      <c r="E34" s="6">
        <v>6615</v>
      </c>
      <c r="F34" s="43" t="s">
        <v>68</v>
      </c>
      <c r="G34" s="45">
        <v>2069907.98</v>
      </c>
      <c r="H34" s="51">
        <v>7650000</v>
      </c>
      <c r="I34" s="51">
        <v>7650000</v>
      </c>
      <c r="J34" s="45">
        <v>2100902.15</v>
      </c>
      <c r="K34" s="45">
        <f t="shared" si="4"/>
        <v>101.49736946277197</v>
      </c>
      <c r="L34" s="45">
        <f t="shared" si="3"/>
        <v>27.462773202614375</v>
      </c>
    </row>
    <row r="35" spans="2:12" x14ac:dyDescent="0.25">
      <c r="B35" s="5"/>
      <c r="C35" s="10"/>
      <c r="D35" s="6">
        <v>663</v>
      </c>
      <c r="E35" s="6"/>
      <c r="F35" s="43" t="s">
        <v>77</v>
      </c>
      <c r="G35" s="45">
        <f>SUM(G36:G37)</f>
        <v>693.9</v>
      </c>
      <c r="H35" s="51">
        <f>SUM(H36:H37)</f>
        <v>0</v>
      </c>
      <c r="I35" s="51">
        <f>SUM(I36:I37)</f>
        <v>0</v>
      </c>
      <c r="J35" s="45">
        <f>SUM(J36:J37)</f>
        <v>1276.4000000000001</v>
      </c>
      <c r="K35" s="45">
        <f t="shared" ref="K35:K37" si="5">J35/G35*100</f>
        <v>183.94581351779797</v>
      </c>
      <c r="L35" s="45"/>
    </row>
    <row r="36" spans="2:12" x14ac:dyDescent="0.25">
      <c r="B36" s="5"/>
      <c r="C36" s="10"/>
      <c r="D36" s="6"/>
      <c r="E36" s="6">
        <v>6631</v>
      </c>
      <c r="F36" s="43" t="s">
        <v>78</v>
      </c>
      <c r="G36" s="45">
        <v>693.9</v>
      </c>
      <c r="H36" s="51">
        <v>0</v>
      </c>
      <c r="I36" s="51">
        <v>0</v>
      </c>
      <c r="J36" s="45">
        <v>1276.4000000000001</v>
      </c>
      <c r="K36" s="45">
        <f t="shared" si="5"/>
        <v>183.94581351779797</v>
      </c>
      <c r="L36" s="45"/>
    </row>
    <row r="37" spans="2:12" hidden="1" x14ac:dyDescent="0.25">
      <c r="B37" s="5"/>
      <c r="C37" s="10"/>
      <c r="D37" s="6"/>
      <c r="E37" s="6">
        <v>6632</v>
      </c>
      <c r="F37" s="43" t="s">
        <v>79</v>
      </c>
      <c r="G37" s="45"/>
      <c r="H37" s="51"/>
      <c r="I37" s="51"/>
      <c r="J37" s="45"/>
      <c r="K37" s="45" t="e">
        <f t="shared" si="5"/>
        <v>#DIV/0!</v>
      </c>
      <c r="L37" s="45" t="e">
        <f t="shared" si="3"/>
        <v>#DIV/0!</v>
      </c>
    </row>
    <row r="38" spans="2:12" x14ac:dyDescent="0.25">
      <c r="B38" s="5"/>
      <c r="C38" s="10">
        <v>67</v>
      </c>
      <c r="D38" s="6"/>
      <c r="E38" s="6"/>
      <c r="F38" s="43" t="s">
        <v>190</v>
      </c>
      <c r="G38" s="45">
        <f t="shared" ref="G38:J39" si="6">SUM(G39)</f>
        <v>0</v>
      </c>
      <c r="H38" s="51">
        <f t="shared" si="6"/>
        <v>550000</v>
      </c>
      <c r="I38" s="51">
        <f t="shared" si="6"/>
        <v>1000000</v>
      </c>
      <c r="J38" s="45">
        <f t="shared" si="6"/>
        <v>1000000</v>
      </c>
      <c r="K38" s="45"/>
      <c r="L38" s="45">
        <f t="shared" si="3"/>
        <v>100</v>
      </c>
    </row>
    <row r="39" spans="2:12" x14ac:dyDescent="0.25">
      <c r="B39" s="5"/>
      <c r="C39" s="10"/>
      <c r="D39" s="6">
        <v>671</v>
      </c>
      <c r="E39" s="6"/>
      <c r="F39" s="43" t="s">
        <v>197</v>
      </c>
      <c r="G39" s="45">
        <f t="shared" si="6"/>
        <v>0</v>
      </c>
      <c r="H39" s="51">
        <f t="shared" si="6"/>
        <v>550000</v>
      </c>
      <c r="I39" s="51">
        <f t="shared" si="6"/>
        <v>1000000</v>
      </c>
      <c r="J39" s="45">
        <f t="shared" si="6"/>
        <v>1000000</v>
      </c>
      <c r="K39" s="45"/>
      <c r="L39" s="45">
        <f t="shared" si="3"/>
        <v>100</v>
      </c>
    </row>
    <row r="40" spans="2:12" x14ac:dyDescent="0.25">
      <c r="B40" s="5"/>
      <c r="C40" s="10"/>
      <c r="D40" s="6"/>
      <c r="E40" s="6">
        <v>6711</v>
      </c>
      <c r="F40" s="43" t="s">
        <v>191</v>
      </c>
      <c r="G40" s="45">
        <v>0</v>
      </c>
      <c r="H40" s="51">
        <v>550000</v>
      </c>
      <c r="I40" s="51">
        <v>1000000</v>
      </c>
      <c r="J40" s="45">
        <v>1000000</v>
      </c>
      <c r="K40" s="45"/>
      <c r="L40" s="45">
        <f t="shared" si="3"/>
        <v>100</v>
      </c>
    </row>
    <row r="41" spans="2:12" x14ac:dyDescent="0.25">
      <c r="B41" s="5"/>
      <c r="C41" s="10">
        <v>68</v>
      </c>
      <c r="D41" s="6"/>
      <c r="E41" s="6"/>
      <c r="F41" s="43" t="s">
        <v>69</v>
      </c>
      <c r="G41" s="45">
        <f>SUM(G42,G44)</f>
        <v>6037.8700000000008</v>
      </c>
      <c r="H41" s="51">
        <f>SUM(H42,H44)</f>
        <v>40000</v>
      </c>
      <c r="I41" s="51">
        <f>SUM(I42,I44)</f>
        <v>40000</v>
      </c>
      <c r="J41" s="45">
        <f>SUM(J42,J44)</f>
        <v>21564.870000000003</v>
      </c>
      <c r="K41" s="45">
        <f t="shared" ref="K41:K53" si="7">J41/G41*100</f>
        <v>357.16022372127918</v>
      </c>
      <c r="L41" s="45">
        <f t="shared" ref="L41:L52" si="8">J41/I41*100</f>
        <v>53.912175000000005</v>
      </c>
    </row>
    <row r="42" spans="2:12" x14ac:dyDescent="0.25">
      <c r="B42" s="5"/>
      <c r="C42" s="10"/>
      <c r="D42" s="6">
        <v>681</v>
      </c>
      <c r="E42" s="6"/>
      <c r="F42" s="43" t="s">
        <v>70</v>
      </c>
      <c r="G42" s="45">
        <f>SUM(G43)</f>
        <v>464.52</v>
      </c>
      <c r="H42" s="51">
        <f>SUM(H43)</f>
        <v>20000</v>
      </c>
      <c r="I42" s="51">
        <f>SUM(I43)</f>
        <v>20000</v>
      </c>
      <c r="J42" s="45">
        <f>SUM(J43)</f>
        <v>3915.24</v>
      </c>
      <c r="K42" s="45">
        <f t="shared" si="7"/>
        <v>842.85714285714289</v>
      </c>
      <c r="L42" s="45">
        <f t="shared" si="8"/>
        <v>19.5762</v>
      </c>
    </row>
    <row r="43" spans="2:12" x14ac:dyDescent="0.25">
      <c r="B43" s="5"/>
      <c r="C43" s="10"/>
      <c r="D43" s="6"/>
      <c r="E43" s="6">
        <v>6819</v>
      </c>
      <c r="F43" s="43" t="s">
        <v>71</v>
      </c>
      <c r="G43" s="45">
        <v>464.52</v>
      </c>
      <c r="H43" s="51">
        <v>20000</v>
      </c>
      <c r="I43" s="51">
        <v>20000</v>
      </c>
      <c r="J43" s="45">
        <v>3915.24</v>
      </c>
      <c r="K43" s="45">
        <f t="shared" si="7"/>
        <v>842.85714285714289</v>
      </c>
      <c r="L43" s="45">
        <f t="shared" si="8"/>
        <v>19.5762</v>
      </c>
    </row>
    <row r="44" spans="2:12" x14ac:dyDescent="0.25">
      <c r="B44" s="5"/>
      <c r="C44" s="10"/>
      <c r="D44" s="6">
        <v>683</v>
      </c>
      <c r="E44" s="6"/>
      <c r="F44" s="43" t="s">
        <v>72</v>
      </c>
      <c r="G44" s="45">
        <f>SUM(G45)</f>
        <v>5573.35</v>
      </c>
      <c r="H44" s="51">
        <f>SUM(H45)</f>
        <v>20000</v>
      </c>
      <c r="I44" s="51">
        <f>SUM(I45)</f>
        <v>20000</v>
      </c>
      <c r="J44" s="45">
        <f>SUM(J45)</f>
        <v>17649.63</v>
      </c>
      <c r="K44" s="45">
        <f t="shared" si="7"/>
        <v>316.67901710820246</v>
      </c>
      <c r="L44" s="45">
        <f t="shared" si="8"/>
        <v>88.24815000000001</v>
      </c>
    </row>
    <row r="45" spans="2:12" x14ac:dyDescent="0.25">
      <c r="B45" s="5"/>
      <c r="C45" s="10"/>
      <c r="D45" s="6"/>
      <c r="E45" s="6">
        <v>6831</v>
      </c>
      <c r="F45" s="43" t="s">
        <v>72</v>
      </c>
      <c r="G45" s="45">
        <v>5573.35</v>
      </c>
      <c r="H45" s="51">
        <v>20000</v>
      </c>
      <c r="I45" s="51">
        <v>20000</v>
      </c>
      <c r="J45" s="45">
        <v>17649.63</v>
      </c>
      <c r="K45" s="45">
        <f t="shared" si="7"/>
        <v>316.67901710820246</v>
      </c>
      <c r="L45" s="45">
        <f t="shared" si="8"/>
        <v>88.24815000000001</v>
      </c>
    </row>
    <row r="46" spans="2:12" x14ac:dyDescent="0.25">
      <c r="B46" s="68">
        <v>7</v>
      </c>
      <c r="C46" s="69"/>
      <c r="D46" s="70"/>
      <c r="E46" s="70"/>
      <c r="F46" s="71" t="s">
        <v>17</v>
      </c>
      <c r="G46" s="72">
        <f>SUM(G47)</f>
        <v>800</v>
      </c>
      <c r="H46" s="72">
        <f>SUM(H47)</f>
        <v>80000</v>
      </c>
      <c r="I46" s="72">
        <f>SUM(I47)</f>
        <v>80000</v>
      </c>
      <c r="J46" s="72">
        <f>SUM(J47)</f>
        <v>11769.76</v>
      </c>
      <c r="K46" s="86">
        <f t="shared" si="7"/>
        <v>1471.22</v>
      </c>
      <c r="L46" s="86">
        <f t="shared" si="8"/>
        <v>14.712200000000001</v>
      </c>
    </row>
    <row r="47" spans="2:12" ht="16.5" customHeight="1" x14ac:dyDescent="0.25">
      <c r="B47" s="5"/>
      <c r="C47" s="10">
        <v>72</v>
      </c>
      <c r="D47" s="6"/>
      <c r="E47" s="6"/>
      <c r="F47" s="43" t="s">
        <v>18</v>
      </c>
      <c r="G47" s="45">
        <f>SUM(G48,G50,G53)</f>
        <v>800</v>
      </c>
      <c r="H47" s="51">
        <f>SUM(H48,H50,H53)</f>
        <v>80000</v>
      </c>
      <c r="I47" s="51">
        <f>SUM(I48,I50,I53)</f>
        <v>80000</v>
      </c>
      <c r="J47" s="45">
        <f>SUM(J48,J50,J53)</f>
        <v>11769.76</v>
      </c>
      <c r="K47" s="45">
        <f t="shared" si="7"/>
        <v>1471.22</v>
      </c>
      <c r="L47" s="45">
        <f t="shared" si="8"/>
        <v>14.712200000000001</v>
      </c>
    </row>
    <row r="48" spans="2:12" ht="17.25" hidden="1" customHeight="1" x14ac:dyDescent="0.25">
      <c r="B48" s="5"/>
      <c r="C48" s="5"/>
      <c r="D48" s="6">
        <v>722</v>
      </c>
      <c r="E48" s="6"/>
      <c r="F48" s="43" t="s">
        <v>81</v>
      </c>
      <c r="G48" s="45">
        <f>SUM(G49)</f>
        <v>0</v>
      </c>
      <c r="H48" s="51">
        <f>SUM(H49)</f>
        <v>0</v>
      </c>
      <c r="I48" s="51">
        <f>SUM(I49)</f>
        <v>0</v>
      </c>
      <c r="J48" s="45">
        <f>SUM(J49)</f>
        <v>0</v>
      </c>
      <c r="K48" s="45"/>
      <c r="L48" s="45"/>
    </row>
    <row r="49" spans="2:12" ht="15.75" hidden="1" customHeight="1" x14ac:dyDescent="0.25">
      <c r="B49" s="5"/>
      <c r="C49" s="5"/>
      <c r="D49" s="6"/>
      <c r="E49" s="6">
        <v>7227</v>
      </c>
      <c r="F49" s="44" t="s">
        <v>82</v>
      </c>
      <c r="G49" s="45">
        <v>0</v>
      </c>
      <c r="H49" s="51"/>
      <c r="I49" s="51"/>
      <c r="J49" s="45"/>
      <c r="K49" s="45"/>
      <c r="L49" s="45"/>
    </row>
    <row r="50" spans="2:12" x14ac:dyDescent="0.25">
      <c r="B50" s="5"/>
      <c r="C50" s="5"/>
      <c r="D50" s="5">
        <v>723</v>
      </c>
      <c r="E50" s="5"/>
      <c r="F50" s="43" t="s">
        <v>73</v>
      </c>
      <c r="G50" s="45">
        <f>SUM(G51)</f>
        <v>0</v>
      </c>
      <c r="H50" s="51">
        <f>SUM(H51:H52)</f>
        <v>60000</v>
      </c>
      <c r="I50" s="51">
        <f>SUM(I51:I52)</f>
        <v>60000</v>
      </c>
      <c r="J50" s="45">
        <f>SUM(J51)</f>
        <v>10953.76</v>
      </c>
      <c r="K50" s="45"/>
      <c r="L50" s="45">
        <f t="shared" si="8"/>
        <v>18.256266666666669</v>
      </c>
    </row>
    <row r="51" spans="2:12" x14ac:dyDescent="0.25">
      <c r="B51" s="5"/>
      <c r="C51" s="5"/>
      <c r="D51" s="5"/>
      <c r="E51" s="5">
        <v>7231</v>
      </c>
      <c r="F51" s="43" t="s">
        <v>74</v>
      </c>
      <c r="G51" s="45">
        <v>0</v>
      </c>
      <c r="H51" s="51">
        <v>0</v>
      </c>
      <c r="I51" s="51">
        <v>0</v>
      </c>
      <c r="J51" s="45">
        <v>10953.76</v>
      </c>
      <c r="K51" s="45"/>
      <c r="L51" s="45"/>
    </row>
    <row r="52" spans="2:12" x14ac:dyDescent="0.25">
      <c r="B52" s="5"/>
      <c r="C52" s="5"/>
      <c r="D52" s="5"/>
      <c r="E52" s="5">
        <v>7233</v>
      </c>
      <c r="F52" s="43" t="s">
        <v>80</v>
      </c>
      <c r="G52" s="45">
        <v>0</v>
      </c>
      <c r="H52" s="51">
        <v>60000</v>
      </c>
      <c r="I52" s="51">
        <v>60000</v>
      </c>
      <c r="J52" s="45">
        <v>0</v>
      </c>
      <c r="K52" s="45"/>
      <c r="L52" s="45">
        <f t="shared" si="8"/>
        <v>0</v>
      </c>
    </row>
    <row r="53" spans="2:12" x14ac:dyDescent="0.25">
      <c r="B53" s="5"/>
      <c r="C53" s="5"/>
      <c r="D53" s="5">
        <v>725</v>
      </c>
      <c r="E53" s="5"/>
      <c r="F53" s="43" t="s">
        <v>75</v>
      </c>
      <c r="G53" s="45">
        <f>SUM(G54)</f>
        <v>800</v>
      </c>
      <c r="H53" s="51">
        <f>SUM(H54)</f>
        <v>20000</v>
      </c>
      <c r="I53" s="51">
        <f>SUM(I54)</f>
        <v>20000</v>
      </c>
      <c r="J53" s="45">
        <f>SUM(J54)</f>
        <v>816</v>
      </c>
      <c r="K53" s="45">
        <f t="shared" si="7"/>
        <v>102</v>
      </c>
      <c r="L53" s="45">
        <f>J53/I53*100</f>
        <v>4.08</v>
      </c>
    </row>
    <row r="54" spans="2:12" x14ac:dyDescent="0.25">
      <c r="B54" s="5"/>
      <c r="C54" s="5"/>
      <c r="D54" s="5"/>
      <c r="E54" s="5">
        <v>7252</v>
      </c>
      <c r="F54" s="43" t="s">
        <v>76</v>
      </c>
      <c r="G54" s="45">
        <v>800</v>
      </c>
      <c r="H54" s="51">
        <v>20000</v>
      </c>
      <c r="I54" s="51">
        <v>20000</v>
      </c>
      <c r="J54" s="45">
        <v>816</v>
      </c>
      <c r="K54" s="45">
        <f>J54/G54*100</f>
        <v>102</v>
      </c>
      <c r="L54" s="45">
        <f>J54/I54*100</f>
        <v>4.08</v>
      </c>
    </row>
    <row r="55" spans="2:12" x14ac:dyDescent="0.25">
      <c r="B55" s="58"/>
      <c r="C55" s="58"/>
      <c r="D55" s="58"/>
      <c r="E55" s="58"/>
      <c r="F55" s="58" t="s">
        <v>37</v>
      </c>
      <c r="G55" s="59">
        <f>SUM(G56,G113)</f>
        <v>6202484.79</v>
      </c>
      <c r="H55" s="59">
        <f>SUM(H56,H113)</f>
        <v>13566077</v>
      </c>
      <c r="I55" s="59">
        <f>SUM(I56,I113)</f>
        <v>14016077</v>
      </c>
      <c r="J55" s="59">
        <f>SUM(J56,J113)</f>
        <v>6278874.46</v>
      </c>
      <c r="K55" s="87">
        <f t="shared" ref="K55:K96" si="9">J55/G55*100</f>
        <v>101.23159786095985</v>
      </c>
      <c r="L55" s="87">
        <f t="shared" ref="L55:L99" si="10">J55/I55*100</f>
        <v>44.79765957335993</v>
      </c>
    </row>
    <row r="56" spans="2:12" x14ac:dyDescent="0.25">
      <c r="B56" s="66">
        <v>3</v>
      </c>
      <c r="C56" s="66"/>
      <c r="D56" s="66"/>
      <c r="E56" s="66"/>
      <c r="F56" s="66" t="s">
        <v>4</v>
      </c>
      <c r="G56" s="65">
        <f>SUM(G57,G66,G99,G104,G107,G110)</f>
        <v>5977302.1699999999</v>
      </c>
      <c r="H56" s="65">
        <f>SUM(H57,H66,H99,H104,H107,H110)</f>
        <v>13051017</v>
      </c>
      <c r="I56" s="65">
        <f>SUM(I57,I66,I99,I104,I107,I110)</f>
        <v>13501017</v>
      </c>
      <c r="J56" s="65">
        <f>SUM(J57,J66,J99,J104,J107,J110)</f>
        <v>6072089.6799999997</v>
      </c>
      <c r="K56" s="86">
        <f t="shared" si="9"/>
        <v>101.58579083513189</v>
      </c>
      <c r="L56" s="86">
        <f t="shared" si="10"/>
        <v>44.975053953342922</v>
      </c>
    </row>
    <row r="57" spans="2:12" x14ac:dyDescent="0.25">
      <c r="B57" s="4"/>
      <c r="C57" s="4">
        <v>31</v>
      </c>
      <c r="D57" s="7"/>
      <c r="E57" s="7"/>
      <c r="F57" s="7" t="s">
        <v>5</v>
      </c>
      <c r="G57" s="51">
        <f t="shared" ref="G57" si="11">SUM(G58,G61,G63)</f>
        <v>3545002.71</v>
      </c>
      <c r="H57" s="51">
        <f t="shared" ref="H57:I57" si="12">SUM(H58,H61,H63)</f>
        <v>7210000</v>
      </c>
      <c r="I57" s="51">
        <f t="shared" si="12"/>
        <v>7660000</v>
      </c>
      <c r="J57" s="51">
        <f t="shared" ref="J57" si="13">SUM(J58,J61,J63)</f>
        <v>4154408.06</v>
      </c>
      <c r="K57" s="45">
        <f t="shared" si="9"/>
        <v>117.190546802149</v>
      </c>
      <c r="L57" s="45">
        <f t="shared" si="10"/>
        <v>54.235092167101826</v>
      </c>
    </row>
    <row r="58" spans="2:12" x14ac:dyDescent="0.25">
      <c r="B58" s="5"/>
      <c r="C58" s="5"/>
      <c r="D58" s="5">
        <v>311</v>
      </c>
      <c r="E58" s="5"/>
      <c r="F58" s="5" t="s">
        <v>28</v>
      </c>
      <c r="G58" s="51">
        <f t="shared" ref="G58" si="14">SUM(G59:G60)</f>
        <v>2754215.4299999997</v>
      </c>
      <c r="H58" s="51">
        <f t="shared" ref="H58:I58" si="15">SUM(H59:H60)</f>
        <v>5720000</v>
      </c>
      <c r="I58" s="51">
        <f t="shared" si="15"/>
        <v>6170000</v>
      </c>
      <c r="J58" s="51">
        <f t="shared" ref="J58" si="16">SUM(J59:J60)</f>
        <v>3285029.1</v>
      </c>
      <c r="K58" s="45">
        <f t="shared" si="9"/>
        <v>119.27277235535641</v>
      </c>
      <c r="L58" s="45">
        <f t="shared" si="10"/>
        <v>53.241962722852506</v>
      </c>
    </row>
    <row r="59" spans="2:12" x14ac:dyDescent="0.25">
      <c r="B59" s="5"/>
      <c r="C59" s="5"/>
      <c r="D59" s="5"/>
      <c r="E59" s="5">
        <v>3111</v>
      </c>
      <c r="F59" s="5" t="s">
        <v>29</v>
      </c>
      <c r="G59" s="45">
        <v>2700163.57</v>
      </c>
      <c r="H59" s="51">
        <v>5600000</v>
      </c>
      <c r="I59" s="51">
        <v>6050000</v>
      </c>
      <c r="J59" s="45">
        <v>3149675.77</v>
      </c>
      <c r="K59" s="45">
        <f t="shared" si="9"/>
        <v>116.64759146424602</v>
      </c>
      <c r="L59" s="45">
        <f t="shared" si="10"/>
        <v>52.060756528925623</v>
      </c>
    </row>
    <row r="60" spans="2:12" x14ac:dyDescent="0.25">
      <c r="B60" s="5"/>
      <c r="C60" s="5"/>
      <c r="D60" s="5"/>
      <c r="E60" s="5">
        <v>3113</v>
      </c>
      <c r="F60" s="43" t="s">
        <v>83</v>
      </c>
      <c r="G60" s="45">
        <v>54051.86</v>
      </c>
      <c r="H60" s="51">
        <v>120000</v>
      </c>
      <c r="I60" s="51">
        <v>120000</v>
      </c>
      <c r="J60" s="45">
        <v>135353.32999999999</v>
      </c>
      <c r="K60" s="45">
        <f t="shared" si="9"/>
        <v>250.41382479714849</v>
      </c>
      <c r="L60" s="45">
        <f t="shared" si="10"/>
        <v>112.79444166666666</v>
      </c>
    </row>
    <row r="61" spans="2:12" x14ac:dyDescent="0.25">
      <c r="B61" s="5"/>
      <c r="C61" s="5"/>
      <c r="D61" s="5">
        <v>312</v>
      </c>
      <c r="E61" s="5"/>
      <c r="F61" s="43" t="s">
        <v>84</v>
      </c>
      <c r="G61" s="51">
        <f t="shared" ref="G61:J61" si="17">SUM(G62)</f>
        <v>342162.75</v>
      </c>
      <c r="H61" s="51">
        <f t="shared" si="17"/>
        <v>500000</v>
      </c>
      <c r="I61" s="51">
        <f t="shared" si="17"/>
        <v>500000</v>
      </c>
      <c r="J61" s="51">
        <f t="shared" si="17"/>
        <v>329158.36</v>
      </c>
      <c r="K61" s="45">
        <f t="shared" si="9"/>
        <v>96.199355423698222</v>
      </c>
      <c r="L61" s="45">
        <f t="shared" si="10"/>
        <v>65.831671999999998</v>
      </c>
    </row>
    <row r="62" spans="2:12" x14ac:dyDescent="0.25">
      <c r="B62" s="5"/>
      <c r="C62" s="5"/>
      <c r="D62" s="5"/>
      <c r="E62" s="5">
        <v>3121</v>
      </c>
      <c r="F62" s="43" t="s">
        <v>84</v>
      </c>
      <c r="G62" s="45">
        <v>342162.75</v>
      </c>
      <c r="H62" s="51">
        <v>500000</v>
      </c>
      <c r="I62" s="51">
        <v>500000</v>
      </c>
      <c r="J62" s="45">
        <v>329158.36</v>
      </c>
      <c r="K62" s="45">
        <f t="shared" si="9"/>
        <v>96.199355423698222</v>
      </c>
      <c r="L62" s="45">
        <f t="shared" si="10"/>
        <v>65.831671999999998</v>
      </c>
    </row>
    <row r="63" spans="2:12" x14ac:dyDescent="0.25">
      <c r="B63" s="5"/>
      <c r="C63" s="5"/>
      <c r="D63" s="5">
        <v>313</v>
      </c>
      <c r="E63" s="5"/>
      <c r="F63" s="43" t="s">
        <v>85</v>
      </c>
      <c r="G63" s="51">
        <f t="shared" ref="G63" si="18">SUM(G64:G65)</f>
        <v>448624.53</v>
      </c>
      <c r="H63" s="51">
        <f t="shared" ref="H63:I63" si="19">SUM(H64:H65)</f>
        <v>990000</v>
      </c>
      <c r="I63" s="51">
        <f t="shared" si="19"/>
        <v>990000</v>
      </c>
      <c r="J63" s="51">
        <f t="shared" ref="J63" si="20">SUM(J64:J65)</f>
        <v>540220.6</v>
      </c>
      <c r="K63" s="45">
        <f t="shared" si="9"/>
        <v>120.41708909675535</v>
      </c>
      <c r="L63" s="45">
        <f t="shared" si="10"/>
        <v>54.567737373737366</v>
      </c>
    </row>
    <row r="64" spans="2:12" x14ac:dyDescent="0.25">
      <c r="B64" s="5"/>
      <c r="C64" s="5"/>
      <c r="D64" s="5"/>
      <c r="E64" s="5">
        <v>3131</v>
      </c>
      <c r="F64" s="43" t="s">
        <v>192</v>
      </c>
      <c r="G64" s="45">
        <v>25186.09</v>
      </c>
      <c r="H64" s="51">
        <v>50000</v>
      </c>
      <c r="I64" s="51">
        <v>50000</v>
      </c>
      <c r="J64" s="45">
        <v>33517.599999999999</v>
      </c>
      <c r="K64" s="45">
        <f t="shared" si="9"/>
        <v>133.07980714751676</v>
      </c>
      <c r="L64" s="45">
        <f t="shared" si="10"/>
        <v>67.035199999999989</v>
      </c>
    </row>
    <row r="65" spans="2:12" x14ac:dyDescent="0.25">
      <c r="B65" s="5"/>
      <c r="C65" s="5"/>
      <c r="D65" s="5"/>
      <c r="E65" s="5">
        <v>3132</v>
      </c>
      <c r="F65" s="43" t="s">
        <v>86</v>
      </c>
      <c r="G65" s="45">
        <v>423438.44</v>
      </c>
      <c r="H65" s="51">
        <v>940000</v>
      </c>
      <c r="I65" s="51">
        <v>940000</v>
      </c>
      <c r="J65" s="45">
        <v>506703</v>
      </c>
      <c r="K65" s="45">
        <f t="shared" si="9"/>
        <v>119.66391147671902</v>
      </c>
      <c r="L65" s="45">
        <f t="shared" si="10"/>
        <v>53.904574468085109</v>
      </c>
    </row>
    <row r="66" spans="2:12" x14ac:dyDescent="0.25">
      <c r="B66" s="5"/>
      <c r="C66" s="10">
        <v>32</v>
      </c>
      <c r="D66" s="6"/>
      <c r="E66" s="6"/>
      <c r="F66" s="5" t="s">
        <v>10</v>
      </c>
      <c r="G66" s="51">
        <f t="shared" ref="G66" si="21">SUM(G67,G72,G79,G89,G91)</f>
        <v>2427633.41</v>
      </c>
      <c r="H66" s="51">
        <f t="shared" ref="H66" si="22">SUM(H67,H72,H79,H89,H91)</f>
        <v>5688367</v>
      </c>
      <c r="I66" s="51">
        <f>SUM(I67,I72,I79,I89,I91)</f>
        <v>5688367</v>
      </c>
      <c r="J66" s="51">
        <f t="shared" ref="J66" si="23">SUM(J67,J72,J79,J89,J91)</f>
        <v>1911803.52</v>
      </c>
      <c r="K66" s="45">
        <f t="shared" si="9"/>
        <v>78.751738714948729</v>
      </c>
      <c r="L66" s="45">
        <f t="shared" si="10"/>
        <v>33.609004482305735</v>
      </c>
    </row>
    <row r="67" spans="2:12" x14ac:dyDescent="0.25">
      <c r="B67" s="5"/>
      <c r="C67" s="5"/>
      <c r="D67" s="5">
        <v>321</v>
      </c>
      <c r="E67" s="5"/>
      <c r="F67" s="5" t="s">
        <v>30</v>
      </c>
      <c r="G67" s="51">
        <f t="shared" ref="G67" si="24">SUM(G68:G71)</f>
        <v>119965.97</v>
      </c>
      <c r="H67" s="51">
        <f t="shared" ref="H67:I67" si="25">SUM(H68:H71)</f>
        <v>250100</v>
      </c>
      <c r="I67" s="51">
        <f t="shared" si="25"/>
        <v>250100</v>
      </c>
      <c r="J67" s="51">
        <f t="shared" ref="J67" si="26">SUM(J68:J71)</f>
        <v>115661.28</v>
      </c>
      <c r="K67" s="45">
        <f t="shared" si="9"/>
        <v>96.411740762817985</v>
      </c>
      <c r="L67" s="45">
        <f t="shared" si="10"/>
        <v>46.246013594562172</v>
      </c>
    </row>
    <row r="68" spans="2:12" x14ac:dyDescent="0.25">
      <c r="B68" s="5"/>
      <c r="C68" s="10"/>
      <c r="D68" s="5"/>
      <c r="E68" s="5">
        <v>3211</v>
      </c>
      <c r="F68" s="15" t="s">
        <v>31</v>
      </c>
      <c r="G68" s="45">
        <v>24220.91</v>
      </c>
      <c r="H68" s="51">
        <v>30000</v>
      </c>
      <c r="I68" s="51">
        <v>30000</v>
      </c>
      <c r="J68" s="45">
        <v>15188.8</v>
      </c>
      <c r="K68" s="45">
        <f t="shared" si="9"/>
        <v>62.709452287300515</v>
      </c>
      <c r="L68" s="45">
        <f t="shared" si="10"/>
        <v>50.629333333333328</v>
      </c>
    </row>
    <row r="69" spans="2:12" x14ac:dyDescent="0.25">
      <c r="B69" s="5"/>
      <c r="C69" s="10"/>
      <c r="D69" s="5"/>
      <c r="E69" s="5">
        <v>3212</v>
      </c>
      <c r="F69" s="43" t="s">
        <v>87</v>
      </c>
      <c r="G69" s="45">
        <v>77940.77</v>
      </c>
      <c r="H69" s="51">
        <v>190000</v>
      </c>
      <c r="I69" s="51">
        <v>190000</v>
      </c>
      <c r="J69" s="45">
        <v>77648.97</v>
      </c>
      <c r="K69" s="45">
        <f t="shared" si="9"/>
        <v>99.62561314187684</v>
      </c>
      <c r="L69" s="45">
        <f t="shared" si="10"/>
        <v>40.867878947368418</v>
      </c>
    </row>
    <row r="70" spans="2:12" x14ac:dyDescent="0.25">
      <c r="B70" s="5"/>
      <c r="C70" s="10"/>
      <c r="D70" s="5"/>
      <c r="E70" s="5">
        <v>3213</v>
      </c>
      <c r="F70" s="43" t="s">
        <v>88</v>
      </c>
      <c r="G70" s="45">
        <v>17804.29</v>
      </c>
      <c r="H70" s="51">
        <v>30000</v>
      </c>
      <c r="I70" s="51">
        <v>30000</v>
      </c>
      <c r="J70" s="45">
        <v>22707.51</v>
      </c>
      <c r="K70" s="45">
        <f t="shared" si="9"/>
        <v>127.53954243612071</v>
      </c>
      <c r="L70" s="45">
        <f t="shared" si="10"/>
        <v>75.691699999999997</v>
      </c>
    </row>
    <row r="71" spans="2:12" x14ac:dyDescent="0.25">
      <c r="B71" s="5"/>
      <c r="C71" s="10"/>
      <c r="D71" s="5"/>
      <c r="E71" s="5">
        <v>3214</v>
      </c>
      <c r="F71" s="43" t="s">
        <v>89</v>
      </c>
      <c r="G71" s="45">
        <v>0</v>
      </c>
      <c r="H71" s="51">
        <v>100</v>
      </c>
      <c r="I71" s="51">
        <v>100</v>
      </c>
      <c r="J71" s="45">
        <v>116</v>
      </c>
      <c r="K71" s="45"/>
      <c r="L71" s="45">
        <f t="shared" si="10"/>
        <v>115.99999999999999</v>
      </c>
    </row>
    <row r="72" spans="2:12" x14ac:dyDescent="0.25">
      <c r="B72" s="5"/>
      <c r="C72" s="10"/>
      <c r="D72" s="5">
        <v>322</v>
      </c>
      <c r="E72" s="5"/>
      <c r="F72" s="43" t="s">
        <v>90</v>
      </c>
      <c r="G72" s="51">
        <f t="shared" ref="G72" si="27">SUM(G73:G78)</f>
        <v>761888.51000000013</v>
      </c>
      <c r="H72" s="51">
        <f t="shared" ref="H72:I72" si="28">SUM(H73:H78)</f>
        <v>2241640</v>
      </c>
      <c r="I72" s="51">
        <f t="shared" si="28"/>
        <v>2241640</v>
      </c>
      <c r="J72" s="51">
        <f t="shared" ref="J72" si="29">SUM(J73:J78)</f>
        <v>720291.96</v>
      </c>
      <c r="K72" s="45">
        <f t="shared" si="9"/>
        <v>94.540336354462127</v>
      </c>
      <c r="L72" s="45">
        <f t="shared" si="10"/>
        <v>32.132365589479129</v>
      </c>
    </row>
    <row r="73" spans="2:12" x14ac:dyDescent="0.25">
      <c r="B73" s="5"/>
      <c r="C73" s="10"/>
      <c r="D73" s="5"/>
      <c r="E73" s="5">
        <v>3221</v>
      </c>
      <c r="F73" s="43" t="s">
        <v>91</v>
      </c>
      <c r="G73" s="45">
        <v>88986.1</v>
      </c>
      <c r="H73" s="51">
        <v>220490</v>
      </c>
      <c r="I73" s="51">
        <v>220490</v>
      </c>
      <c r="J73" s="45">
        <v>61758.17</v>
      </c>
      <c r="K73" s="45">
        <f t="shared" si="9"/>
        <v>69.402041442427517</v>
      </c>
      <c r="L73" s="45">
        <f t="shared" si="10"/>
        <v>28.009510635402968</v>
      </c>
    </row>
    <row r="74" spans="2:12" x14ac:dyDescent="0.25">
      <c r="B74" s="5"/>
      <c r="C74" s="10"/>
      <c r="D74" s="5"/>
      <c r="E74" s="5">
        <v>3222</v>
      </c>
      <c r="F74" s="43" t="s">
        <v>92</v>
      </c>
      <c r="G74" s="45">
        <v>228282.85</v>
      </c>
      <c r="H74" s="51">
        <v>801320</v>
      </c>
      <c r="I74" s="51">
        <v>801320</v>
      </c>
      <c r="J74" s="45">
        <v>192198.79</v>
      </c>
      <c r="K74" s="45">
        <f t="shared" si="9"/>
        <v>84.193267255950246</v>
      </c>
      <c r="L74" s="45">
        <f t="shared" si="10"/>
        <v>23.985273049468379</v>
      </c>
    </row>
    <row r="75" spans="2:12" x14ac:dyDescent="0.25">
      <c r="B75" s="5"/>
      <c r="C75" s="10"/>
      <c r="D75" s="5"/>
      <c r="E75" s="5">
        <v>3223</v>
      </c>
      <c r="F75" s="43" t="s">
        <v>93</v>
      </c>
      <c r="G75" s="45">
        <v>225556.11</v>
      </c>
      <c r="H75" s="51">
        <v>646500</v>
      </c>
      <c r="I75" s="51">
        <v>646500</v>
      </c>
      <c r="J75" s="45">
        <v>211864.65</v>
      </c>
      <c r="K75" s="45">
        <f t="shared" si="9"/>
        <v>93.929909502340678</v>
      </c>
      <c r="L75" s="45">
        <f t="shared" si="10"/>
        <v>32.77102088167053</v>
      </c>
    </row>
    <row r="76" spans="2:12" x14ac:dyDescent="0.25">
      <c r="B76" s="5"/>
      <c r="C76" s="10"/>
      <c r="D76" s="5"/>
      <c r="E76" s="5">
        <v>3224</v>
      </c>
      <c r="F76" s="43" t="s">
        <v>94</v>
      </c>
      <c r="G76" s="45">
        <v>174519.05</v>
      </c>
      <c r="H76" s="51">
        <v>402600</v>
      </c>
      <c r="I76" s="51">
        <v>402600</v>
      </c>
      <c r="J76" s="45">
        <v>189641.62</v>
      </c>
      <c r="K76" s="45">
        <f t="shared" si="9"/>
        <v>108.66528324558264</v>
      </c>
      <c r="L76" s="45">
        <f t="shared" si="10"/>
        <v>47.104227521112769</v>
      </c>
    </row>
    <row r="77" spans="2:12" x14ac:dyDescent="0.25">
      <c r="B77" s="5"/>
      <c r="C77" s="10"/>
      <c r="D77" s="5"/>
      <c r="E77" s="5">
        <v>3225</v>
      </c>
      <c r="F77" s="43" t="s">
        <v>95</v>
      </c>
      <c r="G77" s="45">
        <v>24286.85</v>
      </c>
      <c r="H77" s="51">
        <v>79000</v>
      </c>
      <c r="I77" s="51">
        <v>79000</v>
      </c>
      <c r="J77" s="45">
        <v>21367.51</v>
      </c>
      <c r="K77" s="45">
        <f t="shared" si="9"/>
        <v>87.979750358733227</v>
      </c>
      <c r="L77" s="45">
        <f t="shared" si="10"/>
        <v>27.047481012658224</v>
      </c>
    </row>
    <row r="78" spans="2:12" x14ac:dyDescent="0.25">
      <c r="B78" s="5"/>
      <c r="C78" s="10"/>
      <c r="D78" s="5"/>
      <c r="E78" s="5">
        <v>3227</v>
      </c>
      <c r="F78" s="43" t="s">
        <v>96</v>
      </c>
      <c r="G78" s="45">
        <v>20257.55</v>
      </c>
      <c r="H78" s="51">
        <v>91730</v>
      </c>
      <c r="I78" s="51">
        <v>91730</v>
      </c>
      <c r="J78" s="45">
        <v>43461.22</v>
      </c>
      <c r="K78" s="45">
        <f t="shared" si="9"/>
        <v>214.54331841708401</v>
      </c>
      <c r="L78" s="45">
        <f t="shared" si="10"/>
        <v>47.379505069224905</v>
      </c>
    </row>
    <row r="79" spans="2:12" x14ac:dyDescent="0.25">
      <c r="B79" s="5"/>
      <c r="C79" s="10"/>
      <c r="D79" s="5">
        <v>323</v>
      </c>
      <c r="E79" s="5"/>
      <c r="F79" s="43" t="s">
        <v>97</v>
      </c>
      <c r="G79" s="51">
        <f t="shared" ref="G79" si="30">SUM(G80:G88)</f>
        <v>1383113.8</v>
      </c>
      <c r="H79" s="51">
        <f t="shared" ref="H79:I79" si="31">SUM(H80:H88)</f>
        <v>2762627</v>
      </c>
      <c r="I79" s="51">
        <f t="shared" si="31"/>
        <v>2762627</v>
      </c>
      <c r="J79" s="51">
        <f t="shared" ref="J79" si="32">SUM(J80:J88)</f>
        <v>956546.33000000007</v>
      </c>
      <c r="K79" s="45">
        <f t="shared" si="9"/>
        <v>69.158902904446478</v>
      </c>
      <c r="L79" s="45">
        <f t="shared" si="10"/>
        <v>34.624519705338436</v>
      </c>
    </row>
    <row r="80" spans="2:12" x14ac:dyDescent="0.25">
      <c r="B80" s="5"/>
      <c r="C80" s="10"/>
      <c r="D80" s="5"/>
      <c r="E80" s="5">
        <v>3231</v>
      </c>
      <c r="F80" s="43" t="s">
        <v>193</v>
      </c>
      <c r="G80" s="45">
        <v>9973.65</v>
      </c>
      <c r="H80" s="51">
        <v>26500</v>
      </c>
      <c r="I80" s="51">
        <v>26500</v>
      </c>
      <c r="J80" s="45">
        <v>9792.0300000000007</v>
      </c>
      <c r="K80" s="45">
        <f t="shared" si="9"/>
        <v>98.179001669398886</v>
      </c>
      <c r="L80" s="45">
        <f t="shared" si="10"/>
        <v>36.951056603773587</v>
      </c>
    </row>
    <row r="81" spans="2:12" x14ac:dyDescent="0.25">
      <c r="B81" s="5"/>
      <c r="C81" s="10"/>
      <c r="D81" s="5"/>
      <c r="E81" s="5">
        <v>3232</v>
      </c>
      <c r="F81" s="43" t="s">
        <v>98</v>
      </c>
      <c r="G81" s="45">
        <v>959685.15</v>
      </c>
      <c r="H81" s="51">
        <v>1021500</v>
      </c>
      <c r="I81" s="51">
        <v>1021500</v>
      </c>
      <c r="J81" s="45">
        <v>480565.47</v>
      </c>
      <c r="K81" s="45">
        <f t="shared" si="9"/>
        <v>50.075326267161678</v>
      </c>
      <c r="L81" s="45">
        <f t="shared" si="10"/>
        <v>47.045077826725404</v>
      </c>
    </row>
    <row r="82" spans="2:12" x14ac:dyDescent="0.25">
      <c r="B82" s="5"/>
      <c r="C82" s="10"/>
      <c r="D82" s="5"/>
      <c r="E82" s="5">
        <v>3233</v>
      </c>
      <c r="F82" s="43" t="s">
        <v>99</v>
      </c>
      <c r="G82" s="45">
        <v>54623.05</v>
      </c>
      <c r="H82" s="51">
        <v>126700</v>
      </c>
      <c r="I82" s="51">
        <v>126700</v>
      </c>
      <c r="J82" s="45">
        <v>58096.53</v>
      </c>
      <c r="K82" s="45">
        <f t="shared" si="9"/>
        <v>106.35900045859761</v>
      </c>
      <c r="L82" s="45">
        <f t="shared" si="10"/>
        <v>45.853614838200471</v>
      </c>
    </row>
    <row r="83" spans="2:12" x14ac:dyDescent="0.25">
      <c r="B83" s="5"/>
      <c r="C83" s="10"/>
      <c r="D83" s="5"/>
      <c r="E83" s="5">
        <v>3234</v>
      </c>
      <c r="F83" s="43" t="s">
        <v>100</v>
      </c>
      <c r="G83" s="45">
        <v>113529.63</v>
      </c>
      <c r="H83" s="51">
        <v>248480</v>
      </c>
      <c r="I83" s="51">
        <v>248480</v>
      </c>
      <c r="J83" s="45">
        <v>104681.12</v>
      </c>
      <c r="K83" s="45">
        <f t="shared" si="9"/>
        <v>92.205990629935101</v>
      </c>
      <c r="L83" s="45">
        <f t="shared" si="10"/>
        <v>42.128589826142949</v>
      </c>
    </row>
    <row r="84" spans="2:12" x14ac:dyDescent="0.25">
      <c r="B84" s="5"/>
      <c r="C84" s="10"/>
      <c r="D84" s="5"/>
      <c r="E84" s="5">
        <v>3235</v>
      </c>
      <c r="F84" s="43" t="s">
        <v>101</v>
      </c>
      <c r="G84" s="45">
        <v>1050</v>
      </c>
      <c r="H84" s="51">
        <v>5750</v>
      </c>
      <c r="I84" s="51">
        <v>5750</v>
      </c>
      <c r="J84" s="45">
        <v>6321.9</v>
      </c>
      <c r="K84" s="45">
        <f t="shared" si="9"/>
        <v>602.08571428571429</v>
      </c>
      <c r="L84" s="45">
        <f t="shared" si="10"/>
        <v>109.94608695652173</v>
      </c>
    </row>
    <row r="85" spans="2:12" x14ac:dyDescent="0.25">
      <c r="B85" s="5"/>
      <c r="C85" s="10"/>
      <c r="D85" s="5"/>
      <c r="E85" s="5">
        <v>3236</v>
      </c>
      <c r="F85" s="43" t="s">
        <v>102</v>
      </c>
      <c r="G85" s="45">
        <v>13515.27</v>
      </c>
      <c r="H85" s="51">
        <v>57500</v>
      </c>
      <c r="I85" s="51">
        <v>57500</v>
      </c>
      <c r="J85" s="45">
        <v>19993.39</v>
      </c>
      <c r="K85" s="45">
        <f t="shared" si="9"/>
        <v>147.93185781712091</v>
      </c>
      <c r="L85" s="45">
        <f t="shared" si="10"/>
        <v>34.771113043478259</v>
      </c>
    </row>
    <row r="86" spans="2:12" x14ac:dyDescent="0.25">
      <c r="B86" s="5"/>
      <c r="C86" s="10"/>
      <c r="D86" s="5"/>
      <c r="E86" s="5">
        <v>3237</v>
      </c>
      <c r="F86" s="43" t="s">
        <v>103</v>
      </c>
      <c r="G86" s="45">
        <v>119328.26</v>
      </c>
      <c r="H86" s="51">
        <v>714557</v>
      </c>
      <c r="I86" s="51">
        <v>714557</v>
      </c>
      <c r="J86" s="45">
        <v>162266.09</v>
      </c>
      <c r="K86" s="45">
        <f t="shared" si="9"/>
        <v>135.98295156570623</v>
      </c>
      <c r="L86" s="45">
        <f t="shared" si="10"/>
        <v>22.708627863137579</v>
      </c>
    </row>
    <row r="87" spans="2:12" x14ac:dyDescent="0.25">
      <c r="B87" s="5"/>
      <c r="C87" s="10"/>
      <c r="D87" s="5"/>
      <c r="E87" s="5">
        <v>3238</v>
      </c>
      <c r="F87" s="43" t="s">
        <v>104</v>
      </c>
      <c r="G87" s="45">
        <v>49548.29</v>
      </c>
      <c r="H87" s="51">
        <v>205500</v>
      </c>
      <c r="I87" s="51">
        <v>205500</v>
      </c>
      <c r="J87" s="45">
        <v>61050.13</v>
      </c>
      <c r="K87" s="45">
        <f t="shared" si="9"/>
        <v>123.21339444812322</v>
      </c>
      <c r="L87" s="45">
        <f t="shared" si="10"/>
        <v>29.708092457420925</v>
      </c>
    </row>
    <row r="88" spans="2:12" x14ac:dyDescent="0.25">
      <c r="B88" s="5"/>
      <c r="C88" s="10"/>
      <c r="D88" s="5"/>
      <c r="E88" s="5">
        <v>3239</v>
      </c>
      <c r="F88" s="43" t="s">
        <v>105</v>
      </c>
      <c r="G88" s="45">
        <v>61860.5</v>
      </c>
      <c r="H88" s="51">
        <v>356140</v>
      </c>
      <c r="I88" s="51">
        <v>356140</v>
      </c>
      <c r="J88" s="45">
        <v>53779.67</v>
      </c>
      <c r="K88" s="45">
        <f t="shared" si="9"/>
        <v>86.937011501685234</v>
      </c>
      <c r="L88" s="45">
        <f t="shared" si="10"/>
        <v>15.100710394788566</v>
      </c>
    </row>
    <row r="89" spans="2:12" x14ac:dyDescent="0.25">
      <c r="B89" s="5"/>
      <c r="C89" s="10"/>
      <c r="D89" s="5">
        <v>324</v>
      </c>
      <c r="E89" s="5"/>
      <c r="F89" s="43" t="s">
        <v>106</v>
      </c>
      <c r="G89" s="51">
        <f t="shared" ref="G89:J89" si="33">SUM(G90)</f>
        <v>153.71</v>
      </c>
      <c r="H89" s="51">
        <f t="shared" si="33"/>
        <v>2500</v>
      </c>
      <c r="I89" s="51">
        <f t="shared" si="33"/>
        <v>2500</v>
      </c>
      <c r="J89" s="51">
        <f t="shared" si="33"/>
        <v>80</v>
      </c>
      <c r="K89" s="45">
        <f t="shared" si="9"/>
        <v>52.046060763775934</v>
      </c>
      <c r="L89" s="45">
        <f t="shared" si="10"/>
        <v>3.2</v>
      </c>
    </row>
    <row r="90" spans="2:12" x14ac:dyDescent="0.25">
      <c r="B90" s="5"/>
      <c r="C90" s="10"/>
      <c r="D90" s="5"/>
      <c r="E90" s="5">
        <v>3241</v>
      </c>
      <c r="F90" s="43" t="s">
        <v>106</v>
      </c>
      <c r="G90" s="45">
        <v>153.71</v>
      </c>
      <c r="H90" s="51">
        <v>2500</v>
      </c>
      <c r="I90" s="51">
        <v>2500</v>
      </c>
      <c r="J90" s="45">
        <v>80</v>
      </c>
      <c r="K90" s="45">
        <f t="shared" si="9"/>
        <v>52.046060763775934</v>
      </c>
      <c r="L90" s="45">
        <f t="shared" si="10"/>
        <v>3.2</v>
      </c>
    </row>
    <row r="91" spans="2:12" x14ac:dyDescent="0.25">
      <c r="B91" s="5"/>
      <c r="C91" s="10"/>
      <c r="D91" s="5">
        <v>329</v>
      </c>
      <c r="E91" s="5"/>
      <c r="F91" s="43" t="s">
        <v>107</v>
      </c>
      <c r="G91" s="51">
        <f>SUM(G92:G96,G97:G98)</f>
        <v>162511.41999999998</v>
      </c>
      <c r="H91" s="51">
        <f>SUM(H92:H96,H97:H98)</f>
        <v>431500</v>
      </c>
      <c r="I91" s="51">
        <f>SUM(I92:I96,I97:I98)</f>
        <v>431500</v>
      </c>
      <c r="J91" s="51">
        <f>SUM(J92:J96,J97:J98)</f>
        <v>119223.95</v>
      </c>
      <c r="K91" s="45">
        <f t="shared" si="9"/>
        <v>73.363428859338015</v>
      </c>
      <c r="L91" s="45">
        <f t="shared" si="10"/>
        <v>27.630115874855154</v>
      </c>
    </row>
    <row r="92" spans="2:12" x14ac:dyDescent="0.25">
      <c r="B92" s="5"/>
      <c r="C92" s="10"/>
      <c r="D92" s="5"/>
      <c r="E92" s="5">
        <v>3291</v>
      </c>
      <c r="F92" s="43" t="s">
        <v>108</v>
      </c>
      <c r="G92" s="45">
        <v>9093.0499999999993</v>
      </c>
      <c r="H92" s="51">
        <v>20000</v>
      </c>
      <c r="I92" s="51">
        <v>20000</v>
      </c>
      <c r="J92" s="45">
        <v>8448.18</v>
      </c>
      <c r="K92" s="45">
        <f t="shared" si="9"/>
        <v>92.908100142416473</v>
      </c>
      <c r="L92" s="45">
        <f t="shared" si="10"/>
        <v>42.240900000000003</v>
      </c>
    </row>
    <row r="93" spans="2:12" x14ac:dyDescent="0.25">
      <c r="B93" s="5"/>
      <c r="C93" s="10"/>
      <c r="D93" s="5"/>
      <c r="E93" s="5">
        <v>3292</v>
      </c>
      <c r="F93" s="43" t="s">
        <v>109</v>
      </c>
      <c r="G93" s="45">
        <v>18013.77</v>
      </c>
      <c r="H93" s="51">
        <v>103500</v>
      </c>
      <c r="I93" s="51">
        <v>103500</v>
      </c>
      <c r="J93" s="45">
        <v>15725.74</v>
      </c>
      <c r="K93" s="45">
        <f t="shared" si="9"/>
        <v>87.298438916451133</v>
      </c>
      <c r="L93" s="45">
        <f t="shared" si="10"/>
        <v>15.193951690821256</v>
      </c>
    </row>
    <row r="94" spans="2:12" x14ac:dyDescent="0.25">
      <c r="B94" s="5"/>
      <c r="C94" s="10"/>
      <c r="D94" s="5"/>
      <c r="E94" s="5">
        <v>3293</v>
      </c>
      <c r="F94" s="43" t="s">
        <v>110</v>
      </c>
      <c r="G94" s="45">
        <v>4171.04</v>
      </c>
      <c r="H94" s="51">
        <v>19500</v>
      </c>
      <c r="I94" s="51">
        <v>19500</v>
      </c>
      <c r="J94" s="45">
        <v>2475.04</v>
      </c>
      <c r="K94" s="45">
        <f t="shared" si="9"/>
        <v>59.338678123441632</v>
      </c>
      <c r="L94" s="45">
        <f t="shared" si="10"/>
        <v>12.692512820512819</v>
      </c>
    </row>
    <row r="95" spans="2:12" x14ac:dyDescent="0.25">
      <c r="B95" s="5"/>
      <c r="C95" s="10"/>
      <c r="D95" s="5"/>
      <c r="E95" s="5">
        <v>3294</v>
      </c>
      <c r="F95" s="43" t="s">
        <v>194</v>
      </c>
      <c r="G95" s="45">
        <v>447.14</v>
      </c>
      <c r="H95" s="51">
        <v>7500</v>
      </c>
      <c r="I95" s="51">
        <v>7500</v>
      </c>
      <c r="J95" s="45">
        <v>1641.82</v>
      </c>
      <c r="K95" s="45">
        <f t="shared" si="9"/>
        <v>367.18253790759047</v>
      </c>
      <c r="L95" s="45">
        <f t="shared" si="10"/>
        <v>21.890933333333333</v>
      </c>
    </row>
    <row r="96" spans="2:12" x14ac:dyDescent="0.25">
      <c r="B96" s="5"/>
      <c r="C96" s="10"/>
      <c r="D96" s="5"/>
      <c r="E96" s="5">
        <v>3295</v>
      </c>
      <c r="F96" s="43" t="s">
        <v>111</v>
      </c>
      <c r="G96" s="45">
        <v>80275.97</v>
      </c>
      <c r="H96" s="51">
        <v>150000</v>
      </c>
      <c r="I96" s="51">
        <v>150000</v>
      </c>
      <c r="J96" s="45">
        <v>74987.3</v>
      </c>
      <c r="K96" s="45">
        <f t="shared" si="9"/>
        <v>93.41188901236572</v>
      </c>
      <c r="L96" s="45">
        <f t="shared" si="10"/>
        <v>49.991533333333336</v>
      </c>
    </row>
    <row r="97" spans="2:12" hidden="1" x14ac:dyDescent="0.25">
      <c r="B97" s="5"/>
      <c r="C97" s="10"/>
      <c r="D97" s="5"/>
      <c r="E97" s="5">
        <v>3296</v>
      </c>
      <c r="F97" s="43" t="s">
        <v>112</v>
      </c>
      <c r="G97" s="45">
        <v>0</v>
      </c>
      <c r="H97" s="51">
        <v>0</v>
      </c>
      <c r="I97" s="51">
        <v>0</v>
      </c>
      <c r="J97" s="45">
        <v>0</v>
      </c>
      <c r="K97" s="45"/>
      <c r="L97" s="45"/>
    </row>
    <row r="98" spans="2:12" x14ac:dyDescent="0.25">
      <c r="B98" s="5"/>
      <c r="C98" s="10"/>
      <c r="D98" s="6"/>
      <c r="E98" s="5">
        <v>3299</v>
      </c>
      <c r="F98" s="43" t="s">
        <v>107</v>
      </c>
      <c r="G98" s="45">
        <v>50510.45</v>
      </c>
      <c r="H98" s="51">
        <v>131000</v>
      </c>
      <c r="I98" s="51">
        <v>131000</v>
      </c>
      <c r="J98" s="45">
        <v>15945.87</v>
      </c>
      <c r="K98" s="45">
        <f t="shared" ref="K98:K103" si="34">J98/G98*100</f>
        <v>31.569447510366672</v>
      </c>
      <c r="L98" s="45">
        <f t="shared" si="10"/>
        <v>12.172419847328245</v>
      </c>
    </row>
    <row r="99" spans="2:12" x14ac:dyDescent="0.25">
      <c r="B99" s="5"/>
      <c r="C99" s="10">
        <v>34</v>
      </c>
      <c r="D99" s="5"/>
      <c r="E99" s="5"/>
      <c r="F99" s="43" t="s">
        <v>113</v>
      </c>
      <c r="G99" s="51">
        <f>SUM(G100)</f>
        <v>4666.05</v>
      </c>
      <c r="H99" s="51">
        <f t="shared" ref="H99:J99" si="35">SUM(H100)</f>
        <v>15200</v>
      </c>
      <c r="I99" s="51">
        <f t="shared" si="35"/>
        <v>15200</v>
      </c>
      <c r="J99" s="51">
        <f t="shared" si="35"/>
        <v>5358.6</v>
      </c>
      <c r="K99" s="45">
        <f t="shared" si="34"/>
        <v>114.84231844922365</v>
      </c>
      <c r="L99" s="45">
        <f t="shared" si="10"/>
        <v>35.253947368421059</v>
      </c>
    </row>
    <row r="100" spans="2:12" x14ac:dyDescent="0.25">
      <c r="B100" s="5"/>
      <c r="C100" s="10"/>
      <c r="D100" s="5">
        <v>343</v>
      </c>
      <c r="E100" s="5"/>
      <c r="F100" s="43" t="s">
        <v>114</v>
      </c>
      <c r="G100" s="51">
        <f t="shared" ref="G100" si="36">SUM(G101:G103)</f>
        <v>4666.05</v>
      </c>
      <c r="H100" s="51">
        <f t="shared" ref="H100:I100" si="37">SUM(H101:H103)</f>
        <v>15200</v>
      </c>
      <c r="I100" s="51">
        <f t="shared" si="37"/>
        <v>15200</v>
      </c>
      <c r="J100" s="51">
        <f t="shared" ref="J100" si="38">SUM(J101:J103)</f>
        <v>5358.6</v>
      </c>
      <c r="K100" s="45">
        <f t="shared" si="34"/>
        <v>114.84231844922365</v>
      </c>
      <c r="L100" s="45">
        <f>J100/I100*100</f>
        <v>35.253947368421059</v>
      </c>
    </row>
    <row r="101" spans="2:12" x14ac:dyDescent="0.25">
      <c r="B101" s="5"/>
      <c r="C101" s="10"/>
      <c r="D101" s="5"/>
      <c r="E101" s="5">
        <v>3431</v>
      </c>
      <c r="F101" s="43" t="s">
        <v>115</v>
      </c>
      <c r="G101" s="45">
        <v>4556.16</v>
      </c>
      <c r="H101" s="51">
        <v>15000</v>
      </c>
      <c r="I101" s="51">
        <v>15000</v>
      </c>
      <c r="J101" s="45">
        <v>5177.76</v>
      </c>
      <c r="K101" s="45">
        <f t="shared" si="34"/>
        <v>113.64306784660766</v>
      </c>
      <c r="L101" s="45">
        <f>J101/I101*100</f>
        <v>34.5184</v>
      </c>
    </row>
    <row r="102" spans="2:12" x14ac:dyDescent="0.25">
      <c r="B102" s="5"/>
      <c r="C102" s="10"/>
      <c r="D102" s="5"/>
      <c r="E102" s="5">
        <v>3432</v>
      </c>
      <c r="F102" s="43" t="s">
        <v>116</v>
      </c>
      <c r="G102" s="45">
        <v>0</v>
      </c>
      <c r="H102" s="51">
        <v>100</v>
      </c>
      <c r="I102" s="51">
        <v>100</v>
      </c>
      <c r="J102" s="45">
        <v>0</v>
      </c>
      <c r="K102" s="45"/>
      <c r="L102" s="45">
        <f>J102/I102*100</f>
        <v>0</v>
      </c>
    </row>
    <row r="103" spans="2:12" x14ac:dyDescent="0.25">
      <c r="B103" s="5"/>
      <c r="C103" s="5"/>
      <c r="D103" s="5"/>
      <c r="E103" s="5">
        <v>3433</v>
      </c>
      <c r="F103" s="43" t="s">
        <v>117</v>
      </c>
      <c r="G103" s="45">
        <v>109.89</v>
      </c>
      <c r="H103" s="51">
        <v>100</v>
      </c>
      <c r="I103" s="51">
        <v>100</v>
      </c>
      <c r="J103" s="45">
        <v>180.84</v>
      </c>
      <c r="K103" s="45">
        <f t="shared" si="34"/>
        <v>164.56456456456456</v>
      </c>
      <c r="L103" s="45">
        <f>J103/I103*100</f>
        <v>180.84</v>
      </c>
    </row>
    <row r="104" spans="2:12" x14ac:dyDescent="0.25">
      <c r="B104" s="5"/>
      <c r="C104" s="10">
        <v>36</v>
      </c>
      <c r="D104" s="5"/>
      <c r="E104" s="5"/>
      <c r="F104" s="43" t="s">
        <v>118</v>
      </c>
      <c r="G104" s="51">
        <f t="shared" ref="G104:J105" si="39">SUM(G105)</f>
        <v>0</v>
      </c>
      <c r="H104" s="51">
        <f t="shared" si="39"/>
        <v>136950</v>
      </c>
      <c r="I104" s="51">
        <f t="shared" si="39"/>
        <v>136950</v>
      </c>
      <c r="J104" s="51">
        <f t="shared" si="39"/>
        <v>519.5</v>
      </c>
      <c r="K104" s="45"/>
      <c r="L104" s="45">
        <f t="shared" ref="L104:L130" si="40">J104/I104*100</f>
        <v>0.37933552391383718</v>
      </c>
    </row>
    <row r="105" spans="2:12" x14ac:dyDescent="0.25">
      <c r="B105" s="5"/>
      <c r="C105" s="5"/>
      <c r="D105" s="5">
        <v>369</v>
      </c>
      <c r="E105" s="5"/>
      <c r="F105" s="43" t="s">
        <v>56</v>
      </c>
      <c r="G105" s="51">
        <f t="shared" si="39"/>
        <v>0</v>
      </c>
      <c r="H105" s="51">
        <f t="shared" si="39"/>
        <v>136950</v>
      </c>
      <c r="I105" s="51">
        <f t="shared" si="39"/>
        <v>136950</v>
      </c>
      <c r="J105" s="51">
        <f t="shared" si="39"/>
        <v>519.5</v>
      </c>
      <c r="K105" s="45"/>
      <c r="L105" s="45">
        <f t="shared" si="40"/>
        <v>0.37933552391383718</v>
      </c>
    </row>
    <row r="106" spans="2:12" x14ac:dyDescent="0.25">
      <c r="B106" s="5"/>
      <c r="C106" s="5"/>
      <c r="D106" s="6"/>
      <c r="E106" s="5">
        <v>3691</v>
      </c>
      <c r="F106" s="43" t="s">
        <v>57</v>
      </c>
      <c r="G106" s="45">
        <v>0</v>
      </c>
      <c r="H106" s="51">
        <v>136950</v>
      </c>
      <c r="I106" s="51">
        <v>136950</v>
      </c>
      <c r="J106" s="45">
        <v>519.5</v>
      </c>
      <c r="K106" s="45"/>
      <c r="L106" s="45">
        <f t="shared" si="40"/>
        <v>0.37933552391383718</v>
      </c>
    </row>
    <row r="107" spans="2:12" hidden="1" x14ac:dyDescent="0.25">
      <c r="B107" s="5"/>
      <c r="C107" s="10">
        <v>37</v>
      </c>
      <c r="D107" s="5"/>
      <c r="E107" s="5"/>
      <c r="F107" s="43" t="s">
        <v>119</v>
      </c>
      <c r="G107" s="51">
        <f t="shared" ref="G107:J108" si="41">SUM(G108)</f>
        <v>0</v>
      </c>
      <c r="H107" s="51">
        <f t="shared" si="41"/>
        <v>0</v>
      </c>
      <c r="I107" s="51">
        <f t="shared" si="41"/>
        <v>0</v>
      </c>
      <c r="J107" s="51">
        <f t="shared" si="41"/>
        <v>0</v>
      </c>
      <c r="K107" s="45"/>
      <c r="L107" s="45"/>
    </row>
    <row r="108" spans="2:12" hidden="1" x14ac:dyDescent="0.25">
      <c r="B108" s="5"/>
      <c r="C108" s="5"/>
      <c r="D108" s="5">
        <v>372</v>
      </c>
      <c r="E108" s="5"/>
      <c r="F108" s="43" t="s">
        <v>120</v>
      </c>
      <c r="G108" s="51">
        <f t="shared" si="41"/>
        <v>0</v>
      </c>
      <c r="H108" s="51">
        <f t="shared" si="41"/>
        <v>0</v>
      </c>
      <c r="I108" s="51">
        <f t="shared" si="41"/>
        <v>0</v>
      </c>
      <c r="J108" s="51">
        <f t="shared" si="41"/>
        <v>0</v>
      </c>
      <c r="K108" s="45"/>
      <c r="L108" s="45"/>
    </row>
    <row r="109" spans="2:12" hidden="1" x14ac:dyDescent="0.25">
      <c r="B109" s="5"/>
      <c r="C109" s="5"/>
      <c r="D109" s="6"/>
      <c r="E109" s="5">
        <v>3721</v>
      </c>
      <c r="F109" s="43" t="s">
        <v>121</v>
      </c>
      <c r="G109" s="45">
        <v>0</v>
      </c>
      <c r="H109" s="51"/>
      <c r="I109" s="51"/>
      <c r="J109" s="45"/>
      <c r="K109" s="45"/>
      <c r="L109" s="45"/>
    </row>
    <row r="110" spans="2:12" x14ac:dyDescent="0.25">
      <c r="B110" s="5"/>
      <c r="C110" s="10">
        <v>38</v>
      </c>
      <c r="D110" s="6"/>
      <c r="E110" s="5"/>
      <c r="F110" s="43" t="s">
        <v>195</v>
      </c>
      <c r="G110" s="51">
        <f t="shared" ref="G110:J111" si="42">SUM(G111)</f>
        <v>0</v>
      </c>
      <c r="H110" s="51">
        <f t="shared" si="42"/>
        <v>500</v>
      </c>
      <c r="I110" s="51">
        <f t="shared" si="42"/>
        <v>500</v>
      </c>
      <c r="J110" s="51">
        <f t="shared" si="42"/>
        <v>0</v>
      </c>
      <c r="K110" s="45"/>
      <c r="L110" s="45">
        <f t="shared" si="40"/>
        <v>0</v>
      </c>
    </row>
    <row r="111" spans="2:12" x14ac:dyDescent="0.25">
      <c r="B111" s="5"/>
      <c r="C111" s="5"/>
      <c r="D111" s="5">
        <v>383</v>
      </c>
      <c r="E111" s="5"/>
      <c r="F111" s="43" t="s">
        <v>198</v>
      </c>
      <c r="G111" s="51">
        <f t="shared" si="42"/>
        <v>0</v>
      </c>
      <c r="H111" s="51">
        <f t="shared" si="42"/>
        <v>500</v>
      </c>
      <c r="I111" s="51">
        <f t="shared" si="42"/>
        <v>500</v>
      </c>
      <c r="J111" s="51">
        <f t="shared" si="42"/>
        <v>0</v>
      </c>
      <c r="K111" s="45"/>
      <c r="L111" s="45">
        <f t="shared" si="40"/>
        <v>0</v>
      </c>
    </row>
    <row r="112" spans="2:12" x14ac:dyDescent="0.25">
      <c r="B112" s="5"/>
      <c r="C112" s="5"/>
      <c r="D112" s="6"/>
      <c r="E112" s="5">
        <v>3835</v>
      </c>
      <c r="F112" s="43" t="s">
        <v>71</v>
      </c>
      <c r="G112" s="45">
        <v>0</v>
      </c>
      <c r="H112" s="51">
        <v>500</v>
      </c>
      <c r="I112" s="51">
        <v>500</v>
      </c>
      <c r="J112" s="45">
        <v>0</v>
      </c>
      <c r="K112" s="45"/>
      <c r="L112" s="45">
        <f t="shared" si="40"/>
        <v>0</v>
      </c>
    </row>
    <row r="113" spans="2:12" x14ac:dyDescent="0.25">
      <c r="B113" s="63">
        <v>4</v>
      </c>
      <c r="C113" s="63"/>
      <c r="D113" s="63"/>
      <c r="E113" s="63"/>
      <c r="F113" s="64" t="s">
        <v>6</v>
      </c>
      <c r="G113" s="65">
        <f t="shared" ref="G113" si="43">SUM(G114,G135)</f>
        <v>225182.62</v>
      </c>
      <c r="H113" s="65">
        <f t="shared" ref="H113:I113" si="44">SUM(H114,H135)</f>
        <v>515060</v>
      </c>
      <c r="I113" s="65">
        <f t="shared" si="44"/>
        <v>515060</v>
      </c>
      <c r="J113" s="65">
        <f>SUM(J114,J135)</f>
        <v>206784.78</v>
      </c>
      <c r="K113" s="86">
        <f t="shared" ref="K113:K135" si="45">J113/G113*100</f>
        <v>91.829813508697967</v>
      </c>
      <c r="L113" s="86">
        <f t="shared" si="40"/>
        <v>40.147707063254771</v>
      </c>
    </row>
    <row r="114" spans="2:12" x14ac:dyDescent="0.25">
      <c r="B114" s="7"/>
      <c r="C114" s="7">
        <v>42</v>
      </c>
      <c r="D114" s="7"/>
      <c r="E114" s="7"/>
      <c r="F114" s="43" t="s">
        <v>122</v>
      </c>
      <c r="G114" s="51">
        <f t="shared" ref="G114:I114" si="46">SUM(G115,G118,G126,G131,G133)</f>
        <v>205767.72</v>
      </c>
      <c r="H114" s="51">
        <f t="shared" si="46"/>
        <v>515060</v>
      </c>
      <c r="I114" s="51">
        <f t="shared" si="46"/>
        <v>515060</v>
      </c>
      <c r="J114" s="51">
        <f>SUM(J115,J118,J126,J131,J133)</f>
        <v>159125.15</v>
      </c>
      <c r="K114" s="45">
        <f t="shared" si="45"/>
        <v>77.332416377068284</v>
      </c>
      <c r="L114" s="45">
        <f t="shared" si="40"/>
        <v>30.89448802081311</v>
      </c>
    </row>
    <row r="115" spans="2:12" x14ac:dyDescent="0.25">
      <c r="B115" s="7"/>
      <c r="C115" s="7"/>
      <c r="D115" s="5">
        <v>421</v>
      </c>
      <c r="E115" s="5"/>
      <c r="F115" s="43" t="s">
        <v>123</v>
      </c>
      <c r="G115" s="51">
        <f t="shared" ref="G115" si="47">SUM(G116:G117)</f>
        <v>4000</v>
      </c>
      <c r="H115" s="51">
        <f t="shared" ref="H115:I115" si="48">SUM(H116:H117)</f>
        <v>120200</v>
      </c>
      <c r="I115" s="51">
        <f t="shared" si="48"/>
        <v>120200</v>
      </c>
      <c r="J115" s="51">
        <f t="shared" ref="J115" si="49">SUM(J116:J117)</f>
        <v>8137.17</v>
      </c>
      <c r="K115" s="45">
        <f t="shared" si="45"/>
        <v>203.42925</v>
      </c>
      <c r="L115" s="45">
        <f t="shared" si="40"/>
        <v>6.7696921797004999</v>
      </c>
    </row>
    <row r="116" spans="2:12" x14ac:dyDescent="0.25">
      <c r="B116" s="7"/>
      <c r="C116" s="7"/>
      <c r="D116" s="5"/>
      <c r="E116" s="5">
        <v>4212</v>
      </c>
      <c r="F116" s="43" t="s">
        <v>124</v>
      </c>
      <c r="G116" s="45">
        <v>4000</v>
      </c>
      <c r="H116" s="51">
        <v>50000</v>
      </c>
      <c r="I116" s="51">
        <v>50000</v>
      </c>
      <c r="J116" s="45">
        <v>0</v>
      </c>
      <c r="K116" s="45">
        <f t="shared" si="45"/>
        <v>0</v>
      </c>
      <c r="L116" s="45">
        <f t="shared" si="40"/>
        <v>0</v>
      </c>
    </row>
    <row r="117" spans="2:12" x14ac:dyDescent="0.25">
      <c r="B117" s="7"/>
      <c r="C117" s="7"/>
      <c r="D117" s="5"/>
      <c r="E117" s="5">
        <v>4214</v>
      </c>
      <c r="F117" s="43" t="s">
        <v>125</v>
      </c>
      <c r="G117" s="45">
        <v>0</v>
      </c>
      <c r="H117" s="51">
        <v>70200</v>
      </c>
      <c r="I117" s="51">
        <v>70200</v>
      </c>
      <c r="J117" s="45">
        <v>8137.17</v>
      </c>
      <c r="K117" s="45"/>
      <c r="L117" s="45">
        <f t="shared" si="40"/>
        <v>11.591410256410256</v>
      </c>
    </row>
    <row r="118" spans="2:12" x14ac:dyDescent="0.25">
      <c r="B118" s="7"/>
      <c r="C118" s="7"/>
      <c r="D118" s="5">
        <v>422</v>
      </c>
      <c r="E118" s="5"/>
      <c r="F118" s="43" t="s">
        <v>126</v>
      </c>
      <c r="G118" s="51">
        <f t="shared" ref="G118" si="50">SUM(G119:G125)</f>
        <v>159578.72</v>
      </c>
      <c r="H118" s="51">
        <f t="shared" ref="H118:I118" si="51">SUM(H119:H125)</f>
        <v>354860</v>
      </c>
      <c r="I118" s="51">
        <f t="shared" si="51"/>
        <v>354860</v>
      </c>
      <c r="J118" s="51">
        <f t="shared" ref="J118" si="52">SUM(J119:J125)</f>
        <v>150987.97999999998</v>
      </c>
      <c r="K118" s="45">
        <f t="shared" si="45"/>
        <v>94.616613042139946</v>
      </c>
      <c r="L118" s="45">
        <f t="shared" si="40"/>
        <v>42.548605083694973</v>
      </c>
    </row>
    <row r="119" spans="2:12" x14ac:dyDescent="0.25">
      <c r="B119" s="7"/>
      <c r="C119" s="7"/>
      <c r="D119" s="5"/>
      <c r="E119" s="5">
        <v>4221</v>
      </c>
      <c r="F119" s="43" t="s">
        <v>127</v>
      </c>
      <c r="G119" s="45">
        <v>10263.32</v>
      </c>
      <c r="H119" s="51">
        <v>36200</v>
      </c>
      <c r="I119" s="51">
        <v>36200</v>
      </c>
      <c r="J119" s="45">
        <v>17784.2</v>
      </c>
      <c r="K119" s="45">
        <f t="shared" si="45"/>
        <v>173.27921179501371</v>
      </c>
      <c r="L119" s="45">
        <f t="shared" si="40"/>
        <v>49.127624309392267</v>
      </c>
    </row>
    <row r="120" spans="2:12" x14ac:dyDescent="0.25">
      <c r="B120" s="7"/>
      <c r="C120" s="7"/>
      <c r="D120" s="5"/>
      <c r="E120" s="5">
        <v>4222</v>
      </c>
      <c r="F120" s="43" t="s">
        <v>128</v>
      </c>
      <c r="G120" s="45">
        <v>14051.27</v>
      </c>
      <c r="H120" s="51">
        <v>41200</v>
      </c>
      <c r="I120" s="51">
        <v>41200</v>
      </c>
      <c r="J120" s="45">
        <v>19399</v>
      </c>
      <c r="K120" s="45">
        <f t="shared" si="45"/>
        <v>138.05869505034065</v>
      </c>
      <c r="L120" s="45">
        <f t="shared" si="40"/>
        <v>47.084951456310684</v>
      </c>
    </row>
    <row r="121" spans="2:12" x14ac:dyDescent="0.25">
      <c r="B121" s="7"/>
      <c r="C121" s="7"/>
      <c r="D121" s="5"/>
      <c r="E121" s="5">
        <v>4223</v>
      </c>
      <c r="F121" s="43" t="s">
        <v>129</v>
      </c>
      <c r="G121" s="45">
        <v>44506.28</v>
      </c>
      <c r="H121" s="51">
        <v>62100</v>
      </c>
      <c r="I121" s="51">
        <v>62100</v>
      </c>
      <c r="J121" s="45">
        <v>4965.03</v>
      </c>
      <c r="K121" s="45">
        <f t="shared" si="45"/>
        <v>11.155796440412454</v>
      </c>
      <c r="L121" s="45">
        <f t="shared" si="40"/>
        <v>7.9952173913043474</v>
      </c>
    </row>
    <row r="122" spans="2:12" x14ac:dyDescent="0.25">
      <c r="B122" s="7"/>
      <c r="C122" s="7"/>
      <c r="D122" s="5"/>
      <c r="E122" s="5">
        <v>4224</v>
      </c>
      <c r="F122" s="43" t="s">
        <v>130</v>
      </c>
      <c r="G122" s="45">
        <v>0</v>
      </c>
      <c r="H122" s="51">
        <v>2000</v>
      </c>
      <c r="I122" s="51">
        <v>2000</v>
      </c>
      <c r="J122" s="45">
        <v>2064.65</v>
      </c>
      <c r="K122" s="45"/>
      <c r="L122" s="45">
        <f t="shared" si="40"/>
        <v>103.23249999999999</v>
      </c>
    </row>
    <row r="123" spans="2:12" x14ac:dyDescent="0.25">
      <c r="B123" s="7"/>
      <c r="C123" s="7"/>
      <c r="D123" s="5"/>
      <c r="E123" s="5">
        <v>4225</v>
      </c>
      <c r="F123" s="43" t="s">
        <v>185</v>
      </c>
      <c r="G123" s="45">
        <v>8470.36</v>
      </c>
      <c r="H123" s="51">
        <v>84000</v>
      </c>
      <c r="I123" s="51">
        <v>84000</v>
      </c>
      <c r="J123" s="45">
        <v>23979.71</v>
      </c>
      <c r="K123" s="45">
        <f t="shared" si="45"/>
        <v>283.10142662177282</v>
      </c>
      <c r="L123" s="45">
        <f t="shared" si="40"/>
        <v>28.547273809523809</v>
      </c>
    </row>
    <row r="124" spans="2:12" x14ac:dyDescent="0.25">
      <c r="B124" s="7"/>
      <c r="C124" s="7"/>
      <c r="D124" s="5"/>
      <c r="E124" s="5">
        <v>4226</v>
      </c>
      <c r="F124" s="43" t="s">
        <v>131</v>
      </c>
      <c r="G124" s="45">
        <v>0</v>
      </c>
      <c r="H124" s="51">
        <v>2000</v>
      </c>
      <c r="I124" s="51">
        <v>2000</v>
      </c>
      <c r="J124" s="45">
        <v>0</v>
      </c>
      <c r="K124" s="45"/>
      <c r="L124" s="45">
        <f t="shared" si="40"/>
        <v>0</v>
      </c>
    </row>
    <row r="125" spans="2:12" x14ac:dyDescent="0.25">
      <c r="B125" s="7"/>
      <c r="C125" s="7"/>
      <c r="D125" s="5"/>
      <c r="E125" s="5">
        <v>4227</v>
      </c>
      <c r="F125" s="43" t="s">
        <v>82</v>
      </c>
      <c r="G125" s="45">
        <v>82287.490000000005</v>
      </c>
      <c r="H125" s="51">
        <v>127360</v>
      </c>
      <c r="I125" s="51">
        <v>127360</v>
      </c>
      <c r="J125" s="45">
        <v>82795.39</v>
      </c>
      <c r="K125" s="45">
        <f t="shared" si="45"/>
        <v>100.61722626367629</v>
      </c>
      <c r="L125" s="45">
        <f t="shared" si="40"/>
        <v>65.00894315326633</v>
      </c>
    </row>
    <row r="126" spans="2:12" x14ac:dyDescent="0.25">
      <c r="B126" s="7"/>
      <c r="C126" s="7"/>
      <c r="D126" s="5">
        <v>423</v>
      </c>
      <c r="E126" s="5"/>
      <c r="F126" s="43" t="s">
        <v>132</v>
      </c>
      <c r="G126" s="51">
        <f>SUM(G129:G130)</f>
        <v>33189</v>
      </c>
      <c r="H126" s="51">
        <f t="shared" ref="H126:J126" si="53">SUM(H129:H130)</f>
        <v>40000</v>
      </c>
      <c r="I126" s="51">
        <f t="shared" si="53"/>
        <v>40000</v>
      </c>
      <c r="J126" s="51">
        <f t="shared" si="53"/>
        <v>0</v>
      </c>
      <c r="K126" s="45">
        <f t="shared" si="45"/>
        <v>0</v>
      </c>
      <c r="L126" s="45">
        <f t="shared" si="40"/>
        <v>0</v>
      </c>
    </row>
    <row r="127" spans="2:12" ht="45" customHeight="1" x14ac:dyDescent="0.25">
      <c r="B127" s="117" t="s">
        <v>7</v>
      </c>
      <c r="C127" s="118"/>
      <c r="D127" s="118"/>
      <c r="E127" s="118"/>
      <c r="F127" s="119"/>
      <c r="G127" s="23" t="s">
        <v>168</v>
      </c>
      <c r="H127" s="23" t="s">
        <v>178</v>
      </c>
      <c r="I127" s="23" t="s">
        <v>178</v>
      </c>
      <c r="J127" s="23" t="s">
        <v>179</v>
      </c>
      <c r="K127" s="23" t="s">
        <v>19</v>
      </c>
      <c r="L127" s="23" t="s">
        <v>39</v>
      </c>
    </row>
    <row r="128" spans="2:12" x14ac:dyDescent="0.25">
      <c r="B128" s="120">
        <v>1</v>
      </c>
      <c r="C128" s="121"/>
      <c r="D128" s="121"/>
      <c r="E128" s="121"/>
      <c r="F128" s="122"/>
      <c r="G128" s="25">
        <v>2</v>
      </c>
      <c r="H128" s="25">
        <v>3</v>
      </c>
      <c r="I128" s="25">
        <v>4</v>
      </c>
      <c r="J128" s="25">
        <v>5</v>
      </c>
      <c r="K128" s="25" t="s">
        <v>186</v>
      </c>
      <c r="L128" s="25" t="s">
        <v>187</v>
      </c>
    </row>
    <row r="129" spans="2:12" x14ac:dyDescent="0.25">
      <c r="B129" s="7"/>
      <c r="C129" s="7"/>
      <c r="D129" s="5"/>
      <c r="E129" s="5">
        <v>4231</v>
      </c>
      <c r="F129" s="43" t="s">
        <v>74</v>
      </c>
      <c r="G129" s="45">
        <v>33189</v>
      </c>
      <c r="H129" s="51">
        <v>0</v>
      </c>
      <c r="I129" s="51">
        <v>0</v>
      </c>
      <c r="J129" s="45">
        <v>0</v>
      </c>
      <c r="K129" s="45">
        <f t="shared" si="45"/>
        <v>0</v>
      </c>
      <c r="L129" s="45"/>
    </row>
    <row r="130" spans="2:12" x14ac:dyDescent="0.25">
      <c r="B130" s="7"/>
      <c r="C130" s="7"/>
      <c r="D130" s="5"/>
      <c r="E130" s="5">
        <v>4233</v>
      </c>
      <c r="F130" s="43" t="s">
        <v>80</v>
      </c>
      <c r="G130" s="45">
        <v>0</v>
      </c>
      <c r="H130" s="51">
        <v>40000</v>
      </c>
      <c r="I130" s="51">
        <v>40000</v>
      </c>
      <c r="J130" s="45">
        <v>0</v>
      </c>
      <c r="K130" s="45"/>
      <c r="L130" s="45">
        <f t="shared" si="40"/>
        <v>0</v>
      </c>
    </row>
    <row r="131" spans="2:12" x14ac:dyDescent="0.25">
      <c r="B131" s="7"/>
      <c r="C131" s="7"/>
      <c r="D131" s="5">
        <v>424</v>
      </c>
      <c r="E131" s="5"/>
      <c r="F131" s="43" t="s">
        <v>199</v>
      </c>
      <c r="G131" s="51">
        <f t="shared" ref="G131:J133" si="54">SUM(G132)</f>
        <v>9000</v>
      </c>
      <c r="H131" s="51">
        <f>SUM(H132)</f>
        <v>0</v>
      </c>
      <c r="I131" s="51">
        <f>SUM(I132)</f>
        <v>0</v>
      </c>
      <c r="J131" s="51">
        <f t="shared" si="54"/>
        <v>0</v>
      </c>
      <c r="K131" s="45">
        <f t="shared" si="45"/>
        <v>0</v>
      </c>
      <c r="L131" s="45"/>
    </row>
    <row r="132" spans="2:12" x14ac:dyDescent="0.25">
      <c r="B132" s="7"/>
      <c r="C132" s="7"/>
      <c r="D132" s="5"/>
      <c r="E132" s="5">
        <v>4242</v>
      </c>
      <c r="F132" s="43" t="s">
        <v>171</v>
      </c>
      <c r="G132" s="45">
        <v>9000</v>
      </c>
      <c r="H132" s="51">
        <v>0</v>
      </c>
      <c r="I132" s="51">
        <v>0</v>
      </c>
      <c r="J132" s="45">
        <v>0</v>
      </c>
      <c r="K132" s="45">
        <f t="shared" si="45"/>
        <v>0</v>
      </c>
      <c r="L132" s="45"/>
    </row>
    <row r="133" spans="2:12" hidden="1" x14ac:dyDescent="0.25">
      <c r="B133" s="7"/>
      <c r="C133" s="7"/>
      <c r="D133" s="5">
        <v>425</v>
      </c>
      <c r="E133" s="5"/>
      <c r="F133" s="43" t="s">
        <v>76</v>
      </c>
      <c r="G133" s="51">
        <f t="shared" si="54"/>
        <v>0</v>
      </c>
      <c r="H133" s="51">
        <f>SUM(H134)</f>
        <v>0</v>
      </c>
      <c r="I133" s="51">
        <f>SUM(I134)</f>
        <v>0</v>
      </c>
      <c r="J133" s="51">
        <f t="shared" si="54"/>
        <v>0</v>
      </c>
      <c r="K133" s="45"/>
      <c r="L133" s="45"/>
    </row>
    <row r="134" spans="2:12" hidden="1" x14ac:dyDescent="0.25">
      <c r="B134" s="7"/>
      <c r="C134" s="7"/>
      <c r="D134" s="5"/>
      <c r="E134" s="5">
        <v>4252</v>
      </c>
      <c r="F134" s="43" t="s">
        <v>76</v>
      </c>
      <c r="G134" s="45"/>
      <c r="H134" s="51"/>
      <c r="I134" s="51"/>
      <c r="J134" s="45"/>
      <c r="K134" s="45"/>
      <c r="L134" s="45"/>
    </row>
    <row r="135" spans="2:12" x14ac:dyDescent="0.25">
      <c r="B135" s="7"/>
      <c r="C135" s="7">
        <v>45</v>
      </c>
      <c r="D135" s="5"/>
      <c r="E135" s="5"/>
      <c r="F135" s="43" t="s">
        <v>133</v>
      </c>
      <c r="G135" s="51">
        <f t="shared" ref="G135" si="55">SUM(G136,G138)</f>
        <v>19414.900000000001</v>
      </c>
      <c r="H135" s="51">
        <f t="shared" ref="H135:I135" si="56">SUM(H136,H138)</f>
        <v>0</v>
      </c>
      <c r="I135" s="51">
        <f t="shared" si="56"/>
        <v>0</v>
      </c>
      <c r="J135" s="51">
        <f t="shared" ref="J135" si="57">SUM(J136,J138)</f>
        <v>47659.630000000005</v>
      </c>
      <c r="K135" s="45">
        <f t="shared" si="45"/>
        <v>245.47965737655102</v>
      </c>
      <c r="L135" s="45"/>
    </row>
    <row r="136" spans="2:12" x14ac:dyDescent="0.25">
      <c r="B136" s="7"/>
      <c r="C136" s="7"/>
      <c r="D136" s="5">
        <v>451</v>
      </c>
      <c r="E136" s="5"/>
      <c r="F136" s="43" t="s">
        <v>134</v>
      </c>
      <c r="G136" s="51">
        <f t="shared" ref="G136:J136" si="58">SUM(G137)</f>
        <v>0</v>
      </c>
      <c r="H136" s="51">
        <f t="shared" si="58"/>
        <v>0</v>
      </c>
      <c r="I136" s="51">
        <f t="shared" si="58"/>
        <v>0</v>
      </c>
      <c r="J136" s="51">
        <f t="shared" si="58"/>
        <v>26660</v>
      </c>
      <c r="K136" s="45"/>
      <c r="L136" s="45"/>
    </row>
    <row r="137" spans="2:12" x14ac:dyDescent="0.25">
      <c r="B137" s="7"/>
      <c r="C137" s="7"/>
      <c r="D137" s="5"/>
      <c r="E137" s="5">
        <v>4511</v>
      </c>
      <c r="F137" s="43" t="s">
        <v>134</v>
      </c>
      <c r="G137" s="45">
        <v>0</v>
      </c>
      <c r="H137" s="51">
        <v>0</v>
      </c>
      <c r="I137" s="51">
        <v>0</v>
      </c>
      <c r="J137" s="45">
        <v>26660</v>
      </c>
      <c r="K137" s="45"/>
      <c r="L137" s="45"/>
    </row>
    <row r="138" spans="2:12" x14ac:dyDescent="0.25">
      <c r="B138" s="7"/>
      <c r="C138" s="7"/>
      <c r="D138" s="5">
        <v>452</v>
      </c>
      <c r="E138" s="5"/>
      <c r="F138" s="43" t="s">
        <v>135</v>
      </c>
      <c r="G138" s="51">
        <f t="shared" ref="G138:J138" si="59">SUM(G139)</f>
        <v>19414.900000000001</v>
      </c>
      <c r="H138" s="51">
        <f t="shared" si="59"/>
        <v>0</v>
      </c>
      <c r="I138" s="51">
        <f t="shared" si="59"/>
        <v>0</v>
      </c>
      <c r="J138" s="51">
        <f t="shared" si="59"/>
        <v>20999.63</v>
      </c>
      <c r="K138" s="45">
        <f>J138/G138*100</f>
        <v>108.16244224796418</v>
      </c>
      <c r="L138" s="45"/>
    </row>
    <row r="139" spans="2:12" x14ac:dyDescent="0.25">
      <c r="B139" s="7"/>
      <c r="C139" s="7"/>
      <c r="D139" s="5"/>
      <c r="E139" s="5">
        <v>4521</v>
      </c>
      <c r="F139" s="43" t="s">
        <v>135</v>
      </c>
      <c r="G139" s="45">
        <v>19414.900000000001</v>
      </c>
      <c r="H139" s="51">
        <v>0</v>
      </c>
      <c r="I139" s="51">
        <v>0</v>
      </c>
      <c r="J139" s="45">
        <v>20999.63</v>
      </c>
      <c r="K139" s="45">
        <f>J139/G139*100</f>
        <v>108.16244224796418</v>
      </c>
      <c r="L139" s="45"/>
    </row>
    <row r="142" spans="2:12" ht="15" customHeight="1" x14ac:dyDescent="0.25">
      <c r="B142" s="22"/>
      <c r="C142" s="22"/>
      <c r="D142" s="22"/>
      <c r="E142" s="22"/>
      <c r="F142" s="22"/>
      <c r="G142" s="22"/>
      <c r="H142" s="22"/>
      <c r="I142" s="22"/>
      <c r="J142" s="22"/>
      <c r="K142" s="22"/>
      <c r="L142" s="22"/>
    </row>
    <row r="143" spans="2:12" x14ac:dyDescent="0.25">
      <c r="B143" s="22"/>
      <c r="C143" s="22"/>
      <c r="D143" s="22"/>
      <c r="E143" s="22"/>
      <c r="F143" s="22"/>
      <c r="G143" s="22"/>
      <c r="H143" s="22"/>
      <c r="I143" s="22"/>
      <c r="J143" s="22"/>
      <c r="K143" s="22"/>
      <c r="L143" s="22"/>
    </row>
    <row r="144" spans="2:12" ht="4.5" customHeight="1" x14ac:dyDescent="0.25">
      <c r="B144" s="22"/>
      <c r="C144" s="22"/>
      <c r="D144" s="22"/>
      <c r="E144" s="22"/>
      <c r="F144" s="22"/>
      <c r="G144" s="22"/>
      <c r="H144" s="22"/>
      <c r="I144" s="22"/>
      <c r="J144" s="22"/>
      <c r="K144" s="22"/>
      <c r="L144" s="22"/>
    </row>
  </sheetData>
  <mergeCells count="11">
    <mergeCell ref="B127:F127"/>
    <mergeCell ref="B128:F128"/>
    <mergeCell ref="B1:L1"/>
    <mergeCell ref="B2:L2"/>
    <mergeCell ref="B4:L4"/>
    <mergeCell ref="B6:L6"/>
    <mergeCell ref="B9:F9"/>
    <mergeCell ref="B8:F8"/>
    <mergeCell ref="B7:L7"/>
    <mergeCell ref="B5:L5"/>
    <mergeCell ref="B3:L3"/>
  </mergeCells>
  <pageMargins left="0.70866141732283472" right="0.70866141732283472" top="0.35433070866141736" bottom="0.35433070866141736" header="0.31496062992125984" footer="0.31496062992125984"/>
  <pageSetup paperSize="9" scale="44" fitToHeight="0" orientation="portrait" r:id="rId1"/>
  <colBreaks count="1" manualBreakCount="1">
    <brk id="9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K39"/>
  <sheetViews>
    <sheetView topLeftCell="A10" workbookViewId="0">
      <selection activeCell="D17" sqref="D17"/>
    </sheetView>
  </sheetViews>
  <sheetFormatPr defaultRowHeight="15" x14ac:dyDescent="0.25"/>
  <cols>
    <col min="2" max="2" width="37.7109375" customWidth="1"/>
    <col min="3" max="6" width="25.28515625" customWidth="1"/>
    <col min="7" max="8" width="15.7109375" customWidth="1"/>
  </cols>
  <sheetData>
    <row r="1" spans="2:8" ht="18" x14ac:dyDescent="0.25">
      <c r="B1" s="2"/>
      <c r="C1" s="3"/>
      <c r="D1" s="2"/>
      <c r="E1" s="2"/>
      <c r="F1" s="3"/>
      <c r="G1" s="3"/>
      <c r="H1" s="3"/>
    </row>
    <row r="2" spans="2:8" ht="15.75" customHeight="1" x14ac:dyDescent="0.25">
      <c r="B2" s="92" t="s">
        <v>33</v>
      </c>
      <c r="C2" s="92"/>
      <c r="D2" s="92"/>
      <c r="E2" s="92"/>
      <c r="F2" s="92"/>
      <c r="G2" s="92"/>
      <c r="H2" s="92"/>
    </row>
    <row r="3" spans="2:8" ht="18" x14ac:dyDescent="0.25">
      <c r="B3" s="36"/>
      <c r="C3" s="37"/>
      <c r="D3" s="36"/>
      <c r="E3" s="36"/>
      <c r="F3" s="37"/>
      <c r="G3" s="37"/>
      <c r="H3" s="37"/>
    </row>
    <row r="4" spans="2:8" ht="33.75" customHeight="1" x14ac:dyDescent="0.25">
      <c r="B4" s="23" t="s">
        <v>7</v>
      </c>
      <c r="C4" s="23" t="s">
        <v>168</v>
      </c>
      <c r="D4" s="23" t="s">
        <v>178</v>
      </c>
      <c r="E4" s="23" t="s">
        <v>182</v>
      </c>
      <c r="F4" s="23" t="s">
        <v>179</v>
      </c>
      <c r="G4" s="23" t="s">
        <v>19</v>
      </c>
      <c r="H4" s="23" t="s">
        <v>39</v>
      </c>
    </row>
    <row r="5" spans="2:8" x14ac:dyDescent="0.25">
      <c r="B5" s="23">
        <v>1</v>
      </c>
      <c r="C5" s="25">
        <v>2</v>
      </c>
      <c r="D5" s="25">
        <v>3</v>
      </c>
      <c r="E5" s="25">
        <v>4</v>
      </c>
      <c r="F5" s="25">
        <v>5</v>
      </c>
      <c r="G5" s="25" t="s">
        <v>186</v>
      </c>
      <c r="H5" s="25" t="s">
        <v>187</v>
      </c>
    </row>
    <row r="6" spans="2:8" x14ac:dyDescent="0.25">
      <c r="B6" s="58" t="s">
        <v>36</v>
      </c>
      <c r="C6" s="61">
        <f>SUM(C7,C9,C11,C13,C17,C19)</f>
        <v>4027275.46</v>
      </c>
      <c r="D6" s="61">
        <f>SUM(D7,D9,D11,D13,D17,D19)</f>
        <v>13566335</v>
      </c>
      <c r="E6" s="61">
        <f>SUM(E7,E9,E11,E13,E17,E19)</f>
        <v>14016335</v>
      </c>
      <c r="F6" s="61">
        <f>SUM(F7,F9,F11,F13,F17,F19)</f>
        <v>5165009.43</v>
      </c>
      <c r="G6" s="60">
        <f>F6/C6*100</f>
        <v>128.25071146238406</v>
      </c>
      <c r="H6" s="60">
        <f>F6/E6*100</f>
        <v>36.849928529818953</v>
      </c>
    </row>
    <row r="7" spans="2:8" x14ac:dyDescent="0.25">
      <c r="B7" s="4" t="s">
        <v>13</v>
      </c>
      <c r="C7" s="51">
        <f t="shared" ref="C7:F7" si="0">SUM(C8)</f>
        <v>0</v>
      </c>
      <c r="D7" s="51">
        <f t="shared" si="0"/>
        <v>550000</v>
      </c>
      <c r="E7" s="51">
        <f t="shared" si="0"/>
        <v>1000000</v>
      </c>
      <c r="F7" s="51">
        <f t="shared" si="0"/>
        <v>1000000</v>
      </c>
      <c r="G7" s="45"/>
      <c r="H7" s="45">
        <f t="shared" ref="H7:H28" si="1">F7/E7*100</f>
        <v>100</v>
      </c>
    </row>
    <row r="8" spans="2:8" x14ac:dyDescent="0.25">
      <c r="B8" s="13" t="s">
        <v>14</v>
      </c>
      <c r="C8" s="51">
        <v>0</v>
      </c>
      <c r="D8" s="51">
        <v>550000</v>
      </c>
      <c r="E8" s="51">
        <v>1000000</v>
      </c>
      <c r="F8" s="51">
        <v>1000000</v>
      </c>
      <c r="G8" s="45"/>
      <c r="H8" s="45">
        <f t="shared" si="1"/>
        <v>100</v>
      </c>
    </row>
    <row r="9" spans="2:8" x14ac:dyDescent="0.25">
      <c r="B9" s="4" t="s">
        <v>15</v>
      </c>
      <c r="C9" s="51">
        <f t="shared" ref="C9:F9" si="2">SUM(C10)</f>
        <v>2113269.81</v>
      </c>
      <c r="D9" s="51">
        <f t="shared" si="2"/>
        <v>7752150</v>
      </c>
      <c r="E9" s="51">
        <f t="shared" si="2"/>
        <v>7752150</v>
      </c>
      <c r="F9" s="51">
        <f t="shared" si="2"/>
        <v>2145791.4700000002</v>
      </c>
      <c r="G9" s="45">
        <f t="shared" ref="G9:G28" si="3">F9/C9*100</f>
        <v>101.53892606831876</v>
      </c>
      <c r="H9" s="45">
        <f t="shared" si="1"/>
        <v>27.679952916287743</v>
      </c>
    </row>
    <row r="10" spans="2:8" x14ac:dyDescent="0.25">
      <c r="B10" s="14" t="s">
        <v>16</v>
      </c>
      <c r="C10" s="51">
        <v>2113269.81</v>
      </c>
      <c r="D10" s="51">
        <v>7752150</v>
      </c>
      <c r="E10" s="51">
        <v>7752150</v>
      </c>
      <c r="F10" s="51">
        <v>2145791.4700000002</v>
      </c>
      <c r="G10" s="45">
        <f t="shared" si="3"/>
        <v>101.53892606831876</v>
      </c>
      <c r="H10" s="45">
        <f t="shared" si="1"/>
        <v>27.679952916287743</v>
      </c>
    </row>
    <row r="11" spans="2:8" x14ac:dyDescent="0.25">
      <c r="B11" s="4" t="s">
        <v>136</v>
      </c>
      <c r="C11" s="51">
        <f t="shared" ref="C11:F11" si="4">SUM(C12)</f>
        <v>1680279.18</v>
      </c>
      <c r="D11" s="51">
        <f t="shared" si="4"/>
        <v>4725000</v>
      </c>
      <c r="E11" s="51">
        <f t="shared" si="4"/>
        <v>4725000</v>
      </c>
      <c r="F11" s="51">
        <f t="shared" si="4"/>
        <v>1890564.16</v>
      </c>
      <c r="G11" s="45">
        <f t="shared" si="3"/>
        <v>112.51488338979479</v>
      </c>
      <c r="H11" s="45">
        <f t="shared" si="1"/>
        <v>40.011939894179896</v>
      </c>
    </row>
    <row r="12" spans="2:8" x14ac:dyDescent="0.25">
      <c r="B12" s="14" t="s">
        <v>137</v>
      </c>
      <c r="C12" s="51">
        <v>1680279.18</v>
      </c>
      <c r="D12" s="51">
        <v>4725000</v>
      </c>
      <c r="E12" s="51">
        <v>4725000</v>
      </c>
      <c r="F12" s="51">
        <v>1890564.16</v>
      </c>
      <c r="G12" s="45">
        <f t="shared" si="3"/>
        <v>112.51488338979479</v>
      </c>
      <c r="H12" s="45">
        <f t="shared" si="1"/>
        <v>40.011939894179896</v>
      </c>
    </row>
    <row r="13" spans="2:8" x14ac:dyDescent="0.25">
      <c r="B13" s="4" t="s">
        <v>138</v>
      </c>
      <c r="C13" s="51">
        <f t="shared" ref="C13" si="5">SUM(C14:C16)</f>
        <v>232232.57</v>
      </c>
      <c r="D13" s="51">
        <f t="shared" ref="D13:F13" si="6">SUM(D14:D16)</f>
        <v>459185</v>
      </c>
      <c r="E13" s="51">
        <f t="shared" ref="E13" si="7">SUM(E14:E16)</f>
        <v>459185</v>
      </c>
      <c r="F13" s="51">
        <f t="shared" si="6"/>
        <v>115607.64</v>
      </c>
      <c r="G13" s="45">
        <f t="shared" si="3"/>
        <v>49.780976027608872</v>
      </c>
      <c r="H13" s="45">
        <f t="shared" si="1"/>
        <v>25.176702200638086</v>
      </c>
    </row>
    <row r="14" spans="2:8" x14ac:dyDescent="0.25">
      <c r="B14" s="14" t="s">
        <v>139</v>
      </c>
      <c r="C14" s="45">
        <v>0</v>
      </c>
      <c r="D14" s="51">
        <v>174976</v>
      </c>
      <c r="E14" s="51">
        <v>174976</v>
      </c>
      <c r="F14" s="45">
        <v>50226.26</v>
      </c>
      <c r="G14" s="45"/>
      <c r="H14" s="45">
        <f t="shared" si="1"/>
        <v>28.704656638624726</v>
      </c>
    </row>
    <row r="15" spans="2:8" x14ac:dyDescent="0.25">
      <c r="B15" s="14" t="s">
        <v>140</v>
      </c>
      <c r="C15" s="45">
        <v>232232.57</v>
      </c>
      <c r="D15" s="51">
        <v>284209</v>
      </c>
      <c r="E15" s="51">
        <v>284209</v>
      </c>
      <c r="F15" s="45">
        <v>65381.38</v>
      </c>
      <c r="G15" s="45">
        <f t="shared" si="3"/>
        <v>28.153406733603298</v>
      </c>
      <c r="H15" s="45">
        <f t="shared" si="1"/>
        <v>23.004683173298524</v>
      </c>
    </row>
    <row r="16" spans="2:8" hidden="1" x14ac:dyDescent="0.25">
      <c r="B16" s="14" t="s">
        <v>141</v>
      </c>
      <c r="C16" s="45"/>
      <c r="D16" s="51"/>
      <c r="E16" s="51"/>
      <c r="F16" s="45"/>
      <c r="G16" s="45" t="e">
        <f t="shared" si="3"/>
        <v>#DIV/0!</v>
      </c>
      <c r="H16" s="45" t="e">
        <f t="shared" si="1"/>
        <v>#DIV/0!</v>
      </c>
    </row>
    <row r="17" spans="2:8" x14ac:dyDescent="0.25">
      <c r="B17" s="4" t="s">
        <v>144</v>
      </c>
      <c r="C17" s="51">
        <f t="shared" ref="C17" si="8">SUM(C18)</f>
        <v>693.9</v>
      </c>
      <c r="D17" s="51">
        <f t="shared" ref="D17:E17" si="9">SUM(D18)</f>
        <v>0</v>
      </c>
      <c r="E17" s="51">
        <f t="shared" si="9"/>
        <v>0</v>
      </c>
      <c r="F17" s="51">
        <f t="shared" ref="F17" si="10">SUM(F18)</f>
        <v>1276.4000000000001</v>
      </c>
      <c r="G17" s="45">
        <f t="shared" si="3"/>
        <v>183.94581351779797</v>
      </c>
      <c r="H17" s="45"/>
    </row>
    <row r="18" spans="2:8" x14ac:dyDescent="0.25">
      <c r="B18" s="14" t="s">
        <v>145</v>
      </c>
      <c r="C18" s="51">
        <v>693.9</v>
      </c>
      <c r="D18" s="51">
        <v>0</v>
      </c>
      <c r="E18" s="51">
        <v>0</v>
      </c>
      <c r="F18" s="51">
        <v>1276.4000000000001</v>
      </c>
      <c r="G18" s="45">
        <f t="shared" si="3"/>
        <v>183.94581351779797</v>
      </c>
      <c r="H18" s="45"/>
    </row>
    <row r="19" spans="2:8" ht="38.25" x14ac:dyDescent="0.25">
      <c r="B19" s="9" t="s">
        <v>142</v>
      </c>
      <c r="C19" s="51">
        <f t="shared" ref="C19:F19" si="11">SUM(C20)</f>
        <v>800</v>
      </c>
      <c r="D19" s="51">
        <f t="shared" si="11"/>
        <v>80000</v>
      </c>
      <c r="E19" s="51">
        <f t="shared" si="11"/>
        <v>80000</v>
      </c>
      <c r="F19" s="51">
        <f t="shared" si="11"/>
        <v>11769.76</v>
      </c>
      <c r="G19" s="45">
        <f t="shared" si="3"/>
        <v>1471.22</v>
      </c>
      <c r="H19" s="45">
        <f t="shared" si="1"/>
        <v>14.712200000000001</v>
      </c>
    </row>
    <row r="20" spans="2:8" ht="38.25" x14ac:dyDescent="0.25">
      <c r="B20" s="14" t="s">
        <v>143</v>
      </c>
      <c r="C20" s="45">
        <v>800</v>
      </c>
      <c r="D20" s="51">
        <v>80000</v>
      </c>
      <c r="E20" s="51">
        <v>80000</v>
      </c>
      <c r="F20" s="45">
        <v>11769.76</v>
      </c>
      <c r="G20" s="45">
        <f t="shared" si="3"/>
        <v>1471.22</v>
      </c>
      <c r="H20" s="45">
        <f t="shared" si="1"/>
        <v>14.712200000000001</v>
      </c>
    </row>
    <row r="21" spans="2:8" x14ac:dyDescent="0.25">
      <c r="B21" s="14"/>
      <c r="C21" s="85"/>
      <c r="D21" s="51"/>
      <c r="E21" s="57"/>
      <c r="F21" s="85"/>
      <c r="G21" s="45"/>
      <c r="H21" s="45"/>
    </row>
    <row r="22" spans="2:8" ht="15.75" customHeight="1" x14ac:dyDescent="0.25">
      <c r="B22" s="58" t="s">
        <v>37</v>
      </c>
      <c r="C22" s="59">
        <f>SUM(C23,C25,C27,C29,C32,C34)</f>
        <v>6202484.79</v>
      </c>
      <c r="D22" s="59">
        <f>SUM(D23,D25,D27,D29,D32,D34)</f>
        <v>13566077</v>
      </c>
      <c r="E22" s="59">
        <f>SUM(E23,E25,E27,E29,E32,E34)</f>
        <v>14016077</v>
      </c>
      <c r="F22" s="59">
        <f>SUM(F23,F25,F27,F29,F32,F34)</f>
        <v>6278874.459999999</v>
      </c>
      <c r="G22" s="62">
        <f t="shared" si="3"/>
        <v>101.23159786095984</v>
      </c>
      <c r="H22" s="62">
        <f t="shared" si="1"/>
        <v>44.79765957335993</v>
      </c>
    </row>
    <row r="23" spans="2:8" ht="15.75" customHeight="1" x14ac:dyDescent="0.25">
      <c r="B23" s="4" t="s">
        <v>13</v>
      </c>
      <c r="C23" s="51">
        <f t="shared" ref="C23:F23" si="12">SUM(C24)</f>
        <v>0</v>
      </c>
      <c r="D23" s="51">
        <f t="shared" si="12"/>
        <v>550000</v>
      </c>
      <c r="E23" s="51">
        <f t="shared" si="12"/>
        <v>1000000</v>
      </c>
      <c r="F23" s="51">
        <f t="shared" si="12"/>
        <v>1000000</v>
      </c>
      <c r="G23" s="45"/>
      <c r="H23" s="45">
        <f t="shared" si="1"/>
        <v>100</v>
      </c>
    </row>
    <row r="24" spans="2:8" x14ac:dyDescent="0.25">
      <c r="B24" s="13" t="s">
        <v>14</v>
      </c>
      <c r="C24" s="51">
        <v>0</v>
      </c>
      <c r="D24" s="51">
        <v>550000</v>
      </c>
      <c r="E24" s="51">
        <v>1000000</v>
      </c>
      <c r="F24" s="51">
        <v>1000000</v>
      </c>
      <c r="G24" s="45"/>
      <c r="H24" s="45">
        <f t="shared" si="1"/>
        <v>100</v>
      </c>
    </row>
    <row r="25" spans="2:8" x14ac:dyDescent="0.25">
      <c r="B25" s="4" t="s">
        <v>15</v>
      </c>
      <c r="C25" s="51">
        <f t="shared" ref="C25:F25" si="13">SUM(C26)</f>
        <v>3478480.86</v>
      </c>
      <c r="D25" s="51">
        <f t="shared" si="13"/>
        <v>7751892</v>
      </c>
      <c r="E25" s="51">
        <f t="shared" si="13"/>
        <v>7751892</v>
      </c>
      <c r="F25" s="51">
        <f t="shared" si="13"/>
        <v>4070255.61</v>
      </c>
      <c r="G25" s="45">
        <f t="shared" si="3"/>
        <v>117.01244807194368</v>
      </c>
      <c r="H25" s="45">
        <f t="shared" si="1"/>
        <v>52.506608838203626</v>
      </c>
    </row>
    <row r="26" spans="2:8" x14ac:dyDescent="0.25">
      <c r="B26" s="14" t="s">
        <v>16</v>
      </c>
      <c r="C26" s="51">
        <v>3478480.86</v>
      </c>
      <c r="D26" s="51">
        <v>7751892</v>
      </c>
      <c r="E26" s="51">
        <v>7751892</v>
      </c>
      <c r="F26" s="51">
        <v>4070255.61</v>
      </c>
      <c r="G26" s="45">
        <f t="shared" si="3"/>
        <v>117.01244807194368</v>
      </c>
      <c r="H26" s="45">
        <f t="shared" si="1"/>
        <v>52.506608838203626</v>
      </c>
    </row>
    <row r="27" spans="2:8" x14ac:dyDescent="0.25">
      <c r="B27" s="4" t="s">
        <v>136</v>
      </c>
      <c r="C27" s="51">
        <f t="shared" ref="C27:F27" si="14">SUM(C28)</f>
        <v>2499743.27</v>
      </c>
      <c r="D27" s="51">
        <f t="shared" si="14"/>
        <v>4725000</v>
      </c>
      <c r="E27" s="51">
        <f t="shared" si="14"/>
        <v>4725000</v>
      </c>
      <c r="F27" s="51">
        <f t="shared" si="14"/>
        <v>1087836.96</v>
      </c>
      <c r="G27" s="45">
        <f t="shared" si="3"/>
        <v>43.517947345048761</v>
      </c>
      <c r="H27" s="45">
        <f t="shared" si="1"/>
        <v>23.023004444444446</v>
      </c>
    </row>
    <row r="28" spans="2:8" x14ac:dyDescent="0.25">
      <c r="B28" s="14" t="s">
        <v>137</v>
      </c>
      <c r="C28" s="51">
        <v>2499743.27</v>
      </c>
      <c r="D28" s="51">
        <v>4725000</v>
      </c>
      <c r="E28" s="51">
        <v>4725000</v>
      </c>
      <c r="F28" s="51">
        <v>1087836.96</v>
      </c>
      <c r="G28" s="45">
        <f t="shared" si="3"/>
        <v>43.517947345048761</v>
      </c>
      <c r="H28" s="45">
        <f t="shared" si="1"/>
        <v>23.023004444444446</v>
      </c>
    </row>
    <row r="29" spans="2:8" x14ac:dyDescent="0.25">
      <c r="B29" s="4" t="s">
        <v>138</v>
      </c>
      <c r="C29" s="51">
        <f>SUM(C30:C31)</f>
        <v>222866.76</v>
      </c>
      <c r="D29" s="51">
        <f>SUM(D30:D31)</f>
        <v>459185</v>
      </c>
      <c r="E29" s="51">
        <f>SUM(E30:E31)</f>
        <v>459185</v>
      </c>
      <c r="F29" s="51">
        <f>SUM(F30:F31)</f>
        <v>107470.28</v>
      </c>
      <c r="G29" s="45">
        <f t="shared" ref="G29:G35" si="15">F29/C29*100</f>
        <v>48.221762635217559</v>
      </c>
      <c r="H29" s="45">
        <f t="shared" ref="H29:H35" si="16">F29/E29*100</f>
        <v>23.404571142350033</v>
      </c>
    </row>
    <row r="30" spans="2:8" x14ac:dyDescent="0.25">
      <c r="B30" s="14" t="s">
        <v>139</v>
      </c>
      <c r="C30" s="51"/>
      <c r="D30" s="51">
        <v>174976</v>
      </c>
      <c r="E30" s="51">
        <v>174976</v>
      </c>
      <c r="F30" s="51">
        <v>50226.26</v>
      </c>
      <c r="G30" s="45"/>
      <c r="H30" s="45">
        <f t="shared" si="16"/>
        <v>28.704656638624726</v>
      </c>
    </row>
    <row r="31" spans="2:8" x14ac:dyDescent="0.25">
      <c r="B31" s="14" t="s">
        <v>140</v>
      </c>
      <c r="C31" s="51">
        <v>222866.76</v>
      </c>
      <c r="D31" s="51">
        <v>284209</v>
      </c>
      <c r="E31" s="51">
        <v>284209</v>
      </c>
      <c r="F31" s="51">
        <v>57244.02</v>
      </c>
      <c r="G31" s="45">
        <f t="shared" si="15"/>
        <v>25.685310810818084</v>
      </c>
      <c r="H31" s="45">
        <f t="shared" si="16"/>
        <v>20.141522611880692</v>
      </c>
    </row>
    <row r="32" spans="2:8" x14ac:dyDescent="0.25">
      <c r="B32" s="4" t="s">
        <v>144</v>
      </c>
      <c r="C32" s="51">
        <f t="shared" ref="C32:F32" si="17">SUM(C33)</f>
        <v>593.9</v>
      </c>
      <c r="D32" s="51">
        <f t="shared" si="17"/>
        <v>0</v>
      </c>
      <c r="E32" s="51">
        <f t="shared" si="17"/>
        <v>0</v>
      </c>
      <c r="F32" s="51">
        <f t="shared" si="17"/>
        <v>1541.85</v>
      </c>
      <c r="G32" s="45">
        <f t="shared" si="15"/>
        <v>259.61441320087556</v>
      </c>
      <c r="H32" s="45"/>
    </row>
    <row r="33" spans="2:11" x14ac:dyDescent="0.25">
      <c r="B33" s="14" t="s">
        <v>145</v>
      </c>
      <c r="C33" s="51">
        <v>593.9</v>
      </c>
      <c r="D33" s="51"/>
      <c r="E33" s="51"/>
      <c r="F33" s="51">
        <v>1541.85</v>
      </c>
      <c r="G33" s="45">
        <f t="shared" si="15"/>
        <v>259.61441320087556</v>
      </c>
      <c r="H33" s="45"/>
    </row>
    <row r="34" spans="2:11" ht="38.25" x14ac:dyDescent="0.25">
      <c r="B34" s="9" t="s">
        <v>142</v>
      </c>
      <c r="C34" s="51">
        <f t="shared" ref="C34:F34" si="18">SUM(C35)</f>
        <v>800</v>
      </c>
      <c r="D34" s="51">
        <f t="shared" si="18"/>
        <v>80000</v>
      </c>
      <c r="E34" s="51">
        <f t="shared" si="18"/>
        <v>80000</v>
      </c>
      <c r="F34" s="51">
        <f t="shared" si="18"/>
        <v>11769.76</v>
      </c>
      <c r="G34" s="45">
        <f t="shared" si="15"/>
        <v>1471.22</v>
      </c>
      <c r="H34" s="45">
        <f t="shared" si="16"/>
        <v>14.712200000000001</v>
      </c>
    </row>
    <row r="35" spans="2:11" ht="38.25" x14ac:dyDescent="0.25">
      <c r="B35" s="14" t="s">
        <v>143</v>
      </c>
      <c r="C35" s="85">
        <v>800</v>
      </c>
      <c r="D35" s="51">
        <v>80000</v>
      </c>
      <c r="E35" s="51">
        <v>80000</v>
      </c>
      <c r="F35" s="45">
        <v>11769.76</v>
      </c>
      <c r="G35" s="45">
        <f t="shared" si="15"/>
        <v>1471.22</v>
      </c>
      <c r="H35" s="45">
        <f t="shared" si="16"/>
        <v>14.712200000000001</v>
      </c>
    </row>
    <row r="37" spans="2:11" ht="15" customHeight="1" x14ac:dyDescent="0.25">
      <c r="B37" s="22"/>
      <c r="C37" s="22"/>
      <c r="D37" s="22"/>
      <c r="E37" s="22"/>
      <c r="F37" s="22"/>
      <c r="G37" s="22"/>
      <c r="H37" s="22"/>
      <c r="I37" s="22"/>
      <c r="J37" s="22"/>
      <c r="K37" s="22"/>
    </row>
    <row r="38" spans="2:11" x14ac:dyDescent="0.25">
      <c r="B38" s="22"/>
      <c r="C38" s="22"/>
      <c r="D38" s="22"/>
      <c r="E38" s="22"/>
      <c r="F38" s="22"/>
      <c r="G38" s="22"/>
      <c r="H38" s="22"/>
      <c r="I38" s="22"/>
      <c r="J38" s="22"/>
      <c r="K38" s="22"/>
    </row>
    <row r="39" spans="2:11" x14ac:dyDescent="0.25">
      <c r="B39" s="22"/>
      <c r="C39" s="22"/>
      <c r="D39" s="22"/>
      <c r="E39" s="22"/>
      <c r="F39" s="22"/>
      <c r="G39" s="22"/>
      <c r="H39" s="22"/>
      <c r="I39" s="22"/>
      <c r="J39" s="22"/>
      <c r="K39" s="22"/>
    </row>
  </sheetData>
  <mergeCells count="1">
    <mergeCell ref="B2:H2"/>
  </mergeCells>
  <phoneticPr fontId="21" type="noConversion"/>
  <pageMargins left="0.7" right="0.7" top="0.75" bottom="0.75" header="0.3" footer="0.3"/>
  <pageSetup paperSize="9" scale="4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H12"/>
  <sheetViews>
    <sheetView workbookViewId="0">
      <selection activeCell="B4" sqref="B4:H8"/>
    </sheetView>
  </sheetViews>
  <sheetFormatPr defaultRowHeight="15" x14ac:dyDescent="0.25"/>
  <cols>
    <col min="2" max="2" width="37.7109375" customWidth="1"/>
    <col min="3" max="6" width="25.28515625" customWidth="1"/>
    <col min="7" max="8" width="15.7109375" customWidth="1"/>
  </cols>
  <sheetData>
    <row r="1" spans="2:8" ht="18" x14ac:dyDescent="0.25">
      <c r="B1" s="2"/>
      <c r="C1" s="2"/>
      <c r="D1" s="2"/>
      <c r="E1" s="2"/>
      <c r="F1" s="3"/>
      <c r="G1" s="3"/>
      <c r="H1" s="3"/>
    </row>
    <row r="2" spans="2:8" ht="15.75" customHeight="1" x14ac:dyDescent="0.25">
      <c r="B2" s="92" t="s">
        <v>34</v>
      </c>
      <c r="C2" s="92"/>
      <c r="D2" s="92"/>
      <c r="E2" s="92"/>
      <c r="F2" s="92"/>
      <c r="G2" s="92"/>
      <c r="H2" s="92"/>
    </row>
    <row r="3" spans="2:8" ht="18" x14ac:dyDescent="0.25">
      <c r="B3" s="36"/>
      <c r="C3" s="36"/>
      <c r="D3" s="36"/>
      <c r="E3" s="36"/>
      <c r="F3" s="37"/>
      <c r="G3" s="37"/>
      <c r="H3" s="37"/>
    </row>
    <row r="4" spans="2:8" ht="25.5" x14ac:dyDescent="0.25">
      <c r="B4" s="23" t="s">
        <v>7</v>
      </c>
      <c r="C4" s="23" t="s">
        <v>169</v>
      </c>
      <c r="D4" s="23" t="s">
        <v>178</v>
      </c>
      <c r="E4" s="23" t="s">
        <v>182</v>
      </c>
      <c r="F4" s="23" t="s">
        <v>180</v>
      </c>
      <c r="G4" s="23" t="s">
        <v>19</v>
      </c>
      <c r="H4" s="23" t="s">
        <v>39</v>
      </c>
    </row>
    <row r="5" spans="2:8" x14ac:dyDescent="0.25">
      <c r="B5" s="25">
        <v>1</v>
      </c>
      <c r="C5" s="25">
        <v>2</v>
      </c>
      <c r="D5" s="25">
        <v>3</v>
      </c>
      <c r="E5" s="25">
        <v>4</v>
      </c>
      <c r="F5" s="25">
        <v>5</v>
      </c>
      <c r="G5" s="25" t="s">
        <v>186</v>
      </c>
      <c r="H5" s="25" t="s">
        <v>187</v>
      </c>
    </row>
    <row r="6" spans="2:8" ht="15.75" customHeight="1" x14ac:dyDescent="0.25">
      <c r="B6" s="58" t="s">
        <v>37</v>
      </c>
      <c r="C6" s="73">
        <f t="shared" ref="C6:F7" si="0">SUM(C7)</f>
        <v>6202484.79</v>
      </c>
      <c r="D6" s="73">
        <f t="shared" si="0"/>
        <v>13566077</v>
      </c>
      <c r="E6" s="73">
        <f t="shared" si="0"/>
        <v>14016077</v>
      </c>
      <c r="F6" s="73">
        <f t="shared" si="0"/>
        <v>6278874.46</v>
      </c>
      <c r="G6" s="87">
        <f>F6/C6*100</f>
        <v>101.23159786095985</v>
      </c>
      <c r="H6" s="87">
        <f>F6/E6*100</f>
        <v>44.79765957335993</v>
      </c>
    </row>
    <row r="7" spans="2:8" ht="15.75" customHeight="1" x14ac:dyDescent="0.25">
      <c r="B7" s="4" t="s">
        <v>146</v>
      </c>
      <c r="C7" s="51">
        <f t="shared" si="0"/>
        <v>6202484.79</v>
      </c>
      <c r="D7" s="51">
        <f t="shared" si="0"/>
        <v>13566077</v>
      </c>
      <c r="E7" s="51">
        <f t="shared" si="0"/>
        <v>14016077</v>
      </c>
      <c r="F7" s="51">
        <f t="shared" si="0"/>
        <v>6278874.46</v>
      </c>
      <c r="G7" s="45">
        <f>F7/C7*100</f>
        <v>101.23159786095985</v>
      </c>
      <c r="H7" s="45">
        <f t="shared" ref="H7:H8" si="1">F7/E7*100</f>
        <v>44.79765957335993</v>
      </c>
    </row>
    <row r="8" spans="2:8" x14ac:dyDescent="0.25">
      <c r="B8" s="8" t="s">
        <v>147</v>
      </c>
      <c r="C8" s="45">
        <v>6202484.79</v>
      </c>
      <c r="D8" s="51">
        <v>13566077</v>
      </c>
      <c r="E8" s="51">
        <v>14016077</v>
      </c>
      <c r="F8" s="45">
        <v>6278874.46</v>
      </c>
      <c r="G8" s="45">
        <f>F8/C8*100</f>
        <v>101.23159786095985</v>
      </c>
      <c r="H8" s="45">
        <f t="shared" si="1"/>
        <v>44.79765957335993</v>
      </c>
    </row>
    <row r="10" spans="2:8" x14ac:dyDescent="0.25">
      <c r="B10" s="22"/>
      <c r="C10" s="22"/>
      <c r="D10" s="22"/>
      <c r="E10" s="22"/>
      <c r="F10" s="22"/>
      <c r="G10" s="22"/>
      <c r="H10" s="22"/>
    </row>
    <row r="11" spans="2:8" x14ac:dyDescent="0.25">
      <c r="B11" s="22"/>
      <c r="C11" s="22"/>
      <c r="D11" s="22"/>
      <c r="E11" s="22"/>
      <c r="F11" s="22"/>
      <c r="G11" s="22"/>
      <c r="H11" s="22"/>
    </row>
    <row r="12" spans="2:8" x14ac:dyDescent="0.25">
      <c r="B12" s="22"/>
      <c r="C12" s="22"/>
      <c r="D12" s="22"/>
      <c r="E12" s="22"/>
      <c r="F12" s="22"/>
      <c r="G12" s="22"/>
      <c r="H12" s="22"/>
    </row>
  </sheetData>
  <mergeCells count="1">
    <mergeCell ref="B2:H2"/>
  </mergeCells>
  <pageMargins left="0.7" right="0.7" top="0.75" bottom="0.75" header="0.3" footer="0.3"/>
  <pageSetup paperSize="9" scale="4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CB08AF-50AB-4361-8F09-DD1CE4F60C67}">
  <sheetPr>
    <pageSetUpPr fitToPage="1"/>
  </sheetPr>
  <dimension ref="B1:J203"/>
  <sheetViews>
    <sheetView topLeftCell="A186" zoomScaleNormal="100" workbookViewId="0">
      <selection activeCell="B195" sqref="B195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13" customWidth="1"/>
    <col min="5" max="5" width="43.140625" style="44" customWidth="1"/>
    <col min="6" max="8" width="24.28515625" customWidth="1"/>
    <col min="9" max="9" width="15.7109375" customWidth="1"/>
    <col min="10" max="10" width="24.28515625" customWidth="1"/>
  </cols>
  <sheetData>
    <row r="1" spans="2:10" ht="18" x14ac:dyDescent="0.25">
      <c r="B1" s="2"/>
      <c r="C1" s="2"/>
      <c r="D1" s="2"/>
      <c r="E1" s="47"/>
      <c r="F1" s="2"/>
      <c r="G1" s="2"/>
      <c r="H1" s="2"/>
      <c r="I1" s="3"/>
      <c r="J1" s="3"/>
    </row>
    <row r="2" spans="2:10" ht="18" customHeight="1" x14ac:dyDescent="0.25">
      <c r="B2" s="92" t="s">
        <v>8</v>
      </c>
      <c r="C2" s="92"/>
      <c r="D2" s="92"/>
      <c r="E2" s="92"/>
      <c r="F2" s="92"/>
      <c r="G2" s="92"/>
      <c r="H2" s="92"/>
      <c r="I2" s="92"/>
      <c r="J2" s="16"/>
    </row>
    <row r="3" spans="2:10" ht="18" x14ac:dyDescent="0.25">
      <c r="B3" s="36"/>
      <c r="C3" s="36"/>
      <c r="D3" s="36"/>
      <c r="E3" s="48"/>
      <c r="F3" s="36"/>
      <c r="G3" s="36"/>
      <c r="H3" s="36"/>
      <c r="I3" s="37"/>
      <c r="J3" s="3"/>
    </row>
    <row r="4" spans="2:10" ht="15.75" x14ac:dyDescent="0.25">
      <c r="B4" s="137" t="s">
        <v>44</v>
      </c>
      <c r="C4" s="137"/>
      <c r="D4" s="137"/>
      <c r="E4" s="137"/>
      <c r="F4" s="137"/>
      <c r="G4" s="137"/>
      <c r="H4" s="137"/>
      <c r="I4" s="137"/>
    </row>
    <row r="5" spans="2:10" ht="18" x14ac:dyDescent="0.25">
      <c r="B5" s="36"/>
      <c r="C5" s="36"/>
      <c r="D5" s="36"/>
      <c r="E5" s="48"/>
      <c r="F5" s="36"/>
      <c r="G5" s="36"/>
      <c r="H5" s="36"/>
      <c r="I5" s="37"/>
    </row>
    <row r="6" spans="2:10" ht="25.5" x14ac:dyDescent="0.25">
      <c r="B6" s="117" t="s">
        <v>7</v>
      </c>
      <c r="C6" s="118"/>
      <c r="D6" s="118"/>
      <c r="E6" s="119"/>
      <c r="F6" s="23" t="s">
        <v>178</v>
      </c>
      <c r="G6" s="23" t="s">
        <v>178</v>
      </c>
      <c r="H6" s="23" t="s">
        <v>180</v>
      </c>
      <c r="I6" s="23" t="s">
        <v>39</v>
      </c>
    </row>
    <row r="7" spans="2:10" s="26" customFormat="1" ht="11.25" x14ac:dyDescent="0.2">
      <c r="B7" s="120">
        <v>1</v>
      </c>
      <c r="C7" s="121"/>
      <c r="D7" s="121"/>
      <c r="E7" s="122"/>
      <c r="F7" s="25">
        <v>2</v>
      </c>
      <c r="G7" s="25">
        <v>2</v>
      </c>
      <c r="H7" s="25">
        <v>3</v>
      </c>
      <c r="I7" s="25" t="s">
        <v>173</v>
      </c>
    </row>
    <row r="8" spans="2:10" ht="30" customHeight="1" x14ac:dyDescent="0.25">
      <c r="B8" s="138">
        <v>7810</v>
      </c>
      <c r="C8" s="139"/>
      <c r="D8" s="140"/>
      <c r="E8" s="82" t="s">
        <v>148</v>
      </c>
      <c r="F8" s="83">
        <f t="shared" ref="F8:G8" si="0">SUM(F9:F15)</f>
        <v>13566077</v>
      </c>
      <c r="G8" s="83">
        <f t="shared" si="0"/>
        <v>14016077</v>
      </c>
      <c r="H8" s="83">
        <f>SUM(H9:H15)</f>
        <v>6278874.459999999</v>
      </c>
      <c r="I8" s="83">
        <f>H8/G8*100</f>
        <v>44.79765957335993</v>
      </c>
    </row>
    <row r="9" spans="2:10" ht="30" customHeight="1" x14ac:dyDescent="0.25">
      <c r="B9" s="124">
        <v>11</v>
      </c>
      <c r="C9" s="125"/>
      <c r="D9" s="126"/>
      <c r="E9" s="29" t="s">
        <v>149</v>
      </c>
      <c r="F9" s="51">
        <f t="shared" ref="F9:G9" si="1">SUM(F18)</f>
        <v>550000</v>
      </c>
      <c r="G9" s="51">
        <f t="shared" si="1"/>
        <v>1000000</v>
      </c>
      <c r="H9" s="51">
        <f>SUM(H18)</f>
        <v>1000000</v>
      </c>
      <c r="I9" s="51">
        <f t="shared" ref="I9:I76" si="2">H9/G9*100</f>
        <v>100</v>
      </c>
    </row>
    <row r="10" spans="2:10" ht="30" customHeight="1" x14ac:dyDescent="0.25">
      <c r="B10" s="127">
        <v>31</v>
      </c>
      <c r="C10" s="127"/>
      <c r="D10" s="127"/>
      <c r="E10" s="29" t="s">
        <v>150</v>
      </c>
      <c r="F10" s="51">
        <f t="shared" ref="F10:G10" si="3">SUM(F24)</f>
        <v>7751892</v>
      </c>
      <c r="G10" s="51">
        <f t="shared" si="3"/>
        <v>7751892</v>
      </c>
      <c r="H10" s="51">
        <f>SUM(H24)</f>
        <v>4070255.6100000003</v>
      </c>
      <c r="I10" s="51">
        <f t="shared" si="2"/>
        <v>52.506608838203626</v>
      </c>
    </row>
    <row r="11" spans="2:10" ht="30" customHeight="1" x14ac:dyDescent="0.25">
      <c r="B11" s="127">
        <v>43</v>
      </c>
      <c r="C11" s="127"/>
      <c r="D11" s="127"/>
      <c r="E11" s="46" t="s">
        <v>151</v>
      </c>
      <c r="F11" s="51">
        <f t="shared" ref="F11:G11" si="4">SUM(F81)</f>
        <v>4725000</v>
      </c>
      <c r="G11" s="51">
        <f t="shared" si="4"/>
        <v>4725000</v>
      </c>
      <c r="H11" s="51">
        <f>SUM(H81)</f>
        <v>1087836.9599999997</v>
      </c>
      <c r="I11" s="51">
        <f t="shared" si="2"/>
        <v>23.023004444444439</v>
      </c>
    </row>
    <row r="12" spans="2:10" ht="30" customHeight="1" x14ac:dyDescent="0.25">
      <c r="B12" s="38">
        <v>51</v>
      </c>
      <c r="C12" s="39"/>
      <c r="D12" s="27"/>
      <c r="E12" s="46" t="s">
        <v>183</v>
      </c>
      <c r="F12" s="51">
        <f>SUM(F140)</f>
        <v>174976</v>
      </c>
      <c r="G12" s="51">
        <f t="shared" ref="G12:H12" si="5">SUM(G140)</f>
        <v>174976</v>
      </c>
      <c r="H12" s="51">
        <f t="shared" si="5"/>
        <v>50226.259999999995</v>
      </c>
      <c r="I12" s="51">
        <f t="shared" si="2"/>
        <v>28.704656638624719</v>
      </c>
    </row>
    <row r="13" spans="2:10" ht="30" customHeight="1" x14ac:dyDescent="0.25">
      <c r="B13" s="127">
        <v>52</v>
      </c>
      <c r="C13" s="127"/>
      <c r="D13" s="127"/>
      <c r="E13" s="46" t="s">
        <v>152</v>
      </c>
      <c r="F13" s="51">
        <f t="shared" ref="F13:G13" si="6">SUM(F161)</f>
        <v>284209</v>
      </c>
      <c r="G13" s="51">
        <f t="shared" si="6"/>
        <v>284209</v>
      </c>
      <c r="H13" s="51">
        <f>SUM(H161)</f>
        <v>57244.02</v>
      </c>
      <c r="I13" s="51">
        <f t="shared" si="2"/>
        <v>20.141522611880692</v>
      </c>
    </row>
    <row r="14" spans="2:10" ht="30" customHeight="1" x14ac:dyDescent="0.25">
      <c r="B14" s="127">
        <v>61</v>
      </c>
      <c r="C14" s="127"/>
      <c r="D14" s="127"/>
      <c r="E14" s="46" t="s">
        <v>153</v>
      </c>
      <c r="F14" s="52">
        <v>0</v>
      </c>
      <c r="G14" s="52">
        <v>0</v>
      </c>
      <c r="H14" s="51">
        <f>SUM(H184)</f>
        <v>1541.8500000000001</v>
      </c>
      <c r="I14" s="51"/>
    </row>
    <row r="15" spans="2:10" ht="30" customHeight="1" x14ac:dyDescent="0.25">
      <c r="B15" s="127">
        <v>71</v>
      </c>
      <c r="C15" s="127"/>
      <c r="D15" s="127"/>
      <c r="E15" s="46" t="s">
        <v>154</v>
      </c>
      <c r="F15" s="52">
        <v>80000</v>
      </c>
      <c r="G15" s="52">
        <v>80000</v>
      </c>
      <c r="H15" s="51">
        <f>SUM(H189)</f>
        <v>11769.76</v>
      </c>
      <c r="I15" s="51">
        <f t="shared" si="2"/>
        <v>14.712200000000001</v>
      </c>
    </row>
    <row r="16" spans="2:10" ht="30" customHeight="1" x14ac:dyDescent="0.25">
      <c r="B16" s="131">
        <v>3401</v>
      </c>
      <c r="C16" s="132"/>
      <c r="D16" s="133"/>
      <c r="E16" s="50" t="s">
        <v>155</v>
      </c>
      <c r="F16" s="54">
        <f>SUM(F17,F23)</f>
        <v>13566077</v>
      </c>
      <c r="G16" s="54">
        <f>SUM(G17,G23)</f>
        <v>14016077</v>
      </c>
      <c r="H16" s="54">
        <f t="shared" ref="H16" si="7">SUM(H17,H23)</f>
        <v>6278874.459999999</v>
      </c>
      <c r="I16" s="51">
        <f t="shared" si="2"/>
        <v>44.79765957335993</v>
      </c>
    </row>
    <row r="17" spans="2:9" ht="30" customHeight="1" x14ac:dyDescent="0.25">
      <c r="B17" s="131" t="s">
        <v>156</v>
      </c>
      <c r="C17" s="132"/>
      <c r="D17" s="133"/>
      <c r="E17" s="50" t="s">
        <v>157</v>
      </c>
      <c r="F17" s="52">
        <f>SUM(F18)</f>
        <v>550000</v>
      </c>
      <c r="G17" s="52">
        <f>SUM(G18)</f>
        <v>1000000</v>
      </c>
      <c r="H17" s="52">
        <f>SUM(H18)</f>
        <v>1000000</v>
      </c>
      <c r="I17" s="51">
        <f t="shared" si="2"/>
        <v>100</v>
      </c>
    </row>
    <row r="18" spans="2:9" ht="30" customHeight="1" x14ac:dyDescent="0.25">
      <c r="B18" s="124" t="s">
        <v>158</v>
      </c>
      <c r="C18" s="125"/>
      <c r="D18" s="126"/>
      <c r="E18" s="29" t="s">
        <v>149</v>
      </c>
      <c r="F18" s="52">
        <f>SUM(F19,F21)</f>
        <v>550000</v>
      </c>
      <c r="G18" s="52">
        <f t="shared" ref="G18:H18" si="8">SUM(G19,G21)</f>
        <v>1000000</v>
      </c>
      <c r="H18" s="52">
        <f t="shared" si="8"/>
        <v>1000000</v>
      </c>
      <c r="I18" s="51">
        <f t="shared" si="2"/>
        <v>100</v>
      </c>
    </row>
    <row r="19" spans="2:9" ht="30" customHeight="1" x14ac:dyDescent="0.25">
      <c r="B19" s="38">
        <v>31</v>
      </c>
      <c r="C19" s="39"/>
      <c r="D19" s="27"/>
      <c r="E19" s="29" t="s">
        <v>5</v>
      </c>
      <c r="F19" s="52">
        <f>SUM(F20)</f>
        <v>350000</v>
      </c>
      <c r="G19" s="52">
        <f t="shared" ref="G19:H19" si="9">SUM(G20)</f>
        <v>800000</v>
      </c>
      <c r="H19" s="52">
        <f t="shared" si="9"/>
        <v>800000</v>
      </c>
      <c r="I19" s="51">
        <f t="shared" si="2"/>
        <v>100</v>
      </c>
    </row>
    <row r="20" spans="2:9" ht="30" customHeight="1" x14ac:dyDescent="0.25">
      <c r="B20" s="38">
        <v>3111</v>
      </c>
      <c r="C20" s="39"/>
      <c r="D20" s="27"/>
      <c r="E20" s="29" t="s">
        <v>29</v>
      </c>
      <c r="F20" s="52">
        <v>350000</v>
      </c>
      <c r="G20" s="52">
        <v>800000</v>
      </c>
      <c r="H20" s="51">
        <v>800000</v>
      </c>
      <c r="I20" s="51">
        <f t="shared" si="2"/>
        <v>100</v>
      </c>
    </row>
    <row r="21" spans="2:9" ht="30" customHeight="1" x14ac:dyDescent="0.25">
      <c r="B21" s="127">
        <v>32</v>
      </c>
      <c r="C21" s="127"/>
      <c r="D21" s="127"/>
      <c r="E21" s="43" t="s">
        <v>10</v>
      </c>
      <c r="F21" s="52">
        <f>SUM(F22)</f>
        <v>200000</v>
      </c>
      <c r="G21" s="52">
        <f>SUM(G22)</f>
        <v>200000</v>
      </c>
      <c r="H21" s="51">
        <f>SUM(H22)</f>
        <v>200000</v>
      </c>
      <c r="I21" s="51">
        <f t="shared" si="2"/>
        <v>100</v>
      </c>
    </row>
    <row r="22" spans="2:9" ht="30" customHeight="1" x14ac:dyDescent="0.25">
      <c r="B22" s="124">
        <v>3232</v>
      </c>
      <c r="C22" s="125"/>
      <c r="D22" s="126"/>
      <c r="E22" s="43" t="s">
        <v>98</v>
      </c>
      <c r="F22" s="52">
        <v>200000</v>
      </c>
      <c r="G22" s="52">
        <v>200000</v>
      </c>
      <c r="H22" s="51">
        <v>200000</v>
      </c>
      <c r="I22" s="51">
        <f t="shared" si="2"/>
        <v>100</v>
      </c>
    </row>
    <row r="23" spans="2:9" ht="30" customHeight="1" x14ac:dyDescent="0.25">
      <c r="B23" s="134" t="s">
        <v>159</v>
      </c>
      <c r="C23" s="135"/>
      <c r="D23" s="136"/>
      <c r="E23" s="80" t="s">
        <v>166</v>
      </c>
      <c r="F23" s="81">
        <f>SUM(F24,F81,F140,F161,F184,F189)</f>
        <v>13016077</v>
      </c>
      <c r="G23" s="81">
        <f>SUM(G24,G81,G140,G161,G184,G189)</f>
        <v>13016077</v>
      </c>
      <c r="H23" s="81">
        <f>SUM(H24,H81,H140,H161,H184,H189)</f>
        <v>5278874.459999999</v>
      </c>
      <c r="I23" s="73">
        <f t="shared" si="2"/>
        <v>40.556570616476833</v>
      </c>
    </row>
    <row r="24" spans="2:9" ht="30" customHeight="1" x14ac:dyDescent="0.25">
      <c r="B24" s="128" t="s">
        <v>160</v>
      </c>
      <c r="C24" s="129"/>
      <c r="D24" s="130"/>
      <c r="E24" s="77" t="s">
        <v>150</v>
      </c>
      <c r="F24" s="78">
        <f>SUM(F25,F31,F60,F64,F66,F68,F78)</f>
        <v>7751892</v>
      </c>
      <c r="G24" s="78">
        <f>SUM(G25,G31,G60,G64,G66,G68,G78)</f>
        <v>7751892</v>
      </c>
      <c r="H24" s="78">
        <f>SUM(H25,H31,H60,H64,H66,H68,H78)</f>
        <v>4070255.6100000003</v>
      </c>
      <c r="I24" s="79">
        <f t="shared" si="2"/>
        <v>52.506608838203626</v>
      </c>
    </row>
    <row r="25" spans="2:9" ht="30" customHeight="1" x14ac:dyDescent="0.25">
      <c r="B25" s="38">
        <v>31</v>
      </c>
      <c r="C25" s="39"/>
      <c r="D25" s="27"/>
      <c r="E25" s="43" t="s">
        <v>5</v>
      </c>
      <c r="F25" s="52">
        <f>SUM(F26:F30)</f>
        <v>3721040</v>
      </c>
      <c r="G25" s="52">
        <f>SUM(G26:G30)</f>
        <v>3721040</v>
      </c>
      <c r="H25" s="52">
        <f t="shared" ref="H25" si="10">SUM(H26:H30)</f>
        <v>2460677.4000000004</v>
      </c>
      <c r="I25" s="51">
        <f t="shared" si="2"/>
        <v>66.128754326747369</v>
      </c>
    </row>
    <row r="26" spans="2:9" ht="30" customHeight="1" x14ac:dyDescent="0.25">
      <c r="B26" s="38">
        <v>3111</v>
      </c>
      <c r="C26" s="39"/>
      <c r="D26" s="27"/>
      <c r="E26" s="43" t="s">
        <v>29</v>
      </c>
      <c r="F26" s="52">
        <v>2887000</v>
      </c>
      <c r="G26" s="52">
        <v>2887000</v>
      </c>
      <c r="H26" s="51">
        <v>1780683.99</v>
      </c>
      <c r="I26" s="51">
        <f t="shared" si="2"/>
        <v>61.679390024246629</v>
      </c>
    </row>
    <row r="27" spans="2:9" ht="30" customHeight="1" x14ac:dyDescent="0.25">
      <c r="B27" s="38">
        <v>3113</v>
      </c>
      <c r="C27" s="39"/>
      <c r="D27" s="27"/>
      <c r="E27" s="43" t="s">
        <v>83</v>
      </c>
      <c r="F27" s="52">
        <v>65000</v>
      </c>
      <c r="G27" s="52">
        <v>65000</v>
      </c>
      <c r="H27" s="51">
        <v>107451.82</v>
      </c>
      <c r="I27" s="51">
        <f t="shared" si="2"/>
        <v>165.31049230769233</v>
      </c>
    </row>
    <row r="28" spans="2:9" ht="30" customHeight="1" x14ac:dyDescent="0.25">
      <c r="B28" s="38">
        <v>3121</v>
      </c>
      <c r="C28" s="39"/>
      <c r="D28" s="27"/>
      <c r="E28" s="43" t="s">
        <v>84</v>
      </c>
      <c r="F28" s="52">
        <v>250000</v>
      </c>
      <c r="G28" s="52">
        <v>250000</v>
      </c>
      <c r="H28" s="51">
        <v>209319.76</v>
      </c>
      <c r="I28" s="51">
        <f t="shared" si="2"/>
        <v>83.727904000000009</v>
      </c>
    </row>
    <row r="29" spans="2:9" ht="30" customHeight="1" x14ac:dyDescent="0.25">
      <c r="B29" s="38">
        <v>3131</v>
      </c>
      <c r="C29" s="39"/>
      <c r="D29" s="27"/>
      <c r="E29" s="43" t="s">
        <v>192</v>
      </c>
      <c r="F29" s="52">
        <v>30000</v>
      </c>
      <c r="G29" s="52">
        <v>30000</v>
      </c>
      <c r="H29" s="51">
        <v>0</v>
      </c>
      <c r="I29" s="51">
        <f t="shared" si="2"/>
        <v>0</v>
      </c>
    </row>
    <row r="30" spans="2:9" ht="30" customHeight="1" x14ac:dyDescent="0.25">
      <c r="B30" s="38">
        <v>3132</v>
      </c>
      <c r="C30" s="39"/>
      <c r="D30" s="27"/>
      <c r="E30" s="43" t="s">
        <v>86</v>
      </c>
      <c r="F30" s="52">
        <v>489040</v>
      </c>
      <c r="G30" s="52">
        <v>489040</v>
      </c>
      <c r="H30" s="51">
        <v>363221.83</v>
      </c>
      <c r="I30" s="51">
        <f t="shared" si="2"/>
        <v>74.272417389170613</v>
      </c>
    </row>
    <row r="31" spans="2:9" ht="30" customHeight="1" x14ac:dyDescent="0.25">
      <c r="B31" s="38">
        <v>32</v>
      </c>
      <c r="C31" s="39"/>
      <c r="D31" s="27"/>
      <c r="E31" s="43" t="s">
        <v>10</v>
      </c>
      <c r="F31" s="52">
        <f>SUM(F32:F52,F55:F59)</f>
        <v>3827552</v>
      </c>
      <c r="G31" s="52">
        <f t="shared" ref="G31:H31" si="11">SUM(G32:G52,G55:G59)</f>
        <v>3827552</v>
      </c>
      <c r="H31" s="52">
        <f t="shared" si="11"/>
        <v>1475572.9200000002</v>
      </c>
      <c r="I31" s="51">
        <f t="shared" si="2"/>
        <v>38.551348747188804</v>
      </c>
    </row>
    <row r="32" spans="2:9" ht="30" customHeight="1" x14ac:dyDescent="0.25">
      <c r="B32" s="38">
        <v>3211</v>
      </c>
      <c r="C32" s="39"/>
      <c r="D32" s="27"/>
      <c r="E32" s="43" t="s">
        <v>31</v>
      </c>
      <c r="F32" s="52">
        <v>10000</v>
      </c>
      <c r="G32" s="52">
        <v>10000</v>
      </c>
      <c r="H32" s="51">
        <v>6050.01</v>
      </c>
      <c r="I32" s="51">
        <f t="shared" si="2"/>
        <v>60.500100000000003</v>
      </c>
    </row>
    <row r="33" spans="2:9" ht="30" customHeight="1" x14ac:dyDescent="0.25">
      <c r="B33" s="38">
        <v>3212</v>
      </c>
      <c r="C33" s="39"/>
      <c r="D33" s="27"/>
      <c r="E33" s="43" t="s">
        <v>87</v>
      </c>
      <c r="F33" s="52">
        <v>90000</v>
      </c>
      <c r="G33" s="52">
        <v>90000</v>
      </c>
      <c r="H33" s="51">
        <v>55242.12</v>
      </c>
      <c r="I33" s="51">
        <f t="shared" si="2"/>
        <v>61.380133333333333</v>
      </c>
    </row>
    <row r="34" spans="2:9" ht="30" customHeight="1" x14ac:dyDescent="0.25">
      <c r="B34" s="38">
        <v>3213</v>
      </c>
      <c r="C34" s="39"/>
      <c r="D34" s="27"/>
      <c r="E34" s="43" t="s">
        <v>88</v>
      </c>
      <c r="F34" s="52">
        <v>15200</v>
      </c>
      <c r="G34" s="52">
        <v>15200</v>
      </c>
      <c r="H34" s="51">
        <v>21042.7</v>
      </c>
      <c r="I34" s="51">
        <f t="shared" si="2"/>
        <v>138.43881578947367</v>
      </c>
    </row>
    <row r="35" spans="2:9" ht="30" customHeight="1" x14ac:dyDescent="0.25">
      <c r="B35" s="38">
        <v>3214</v>
      </c>
      <c r="C35" s="39"/>
      <c r="D35" s="27"/>
      <c r="E35" s="43" t="s">
        <v>89</v>
      </c>
      <c r="F35" s="52">
        <v>50</v>
      </c>
      <c r="G35" s="52">
        <v>50</v>
      </c>
      <c r="H35" s="51">
        <v>116</v>
      </c>
      <c r="I35" s="51">
        <f t="shared" si="2"/>
        <v>231.99999999999997</v>
      </c>
    </row>
    <row r="36" spans="2:9" ht="30" customHeight="1" x14ac:dyDescent="0.25">
      <c r="B36" s="38">
        <v>3221</v>
      </c>
      <c r="C36" s="39"/>
      <c r="D36" s="27"/>
      <c r="E36" s="43" t="s">
        <v>91</v>
      </c>
      <c r="F36" s="52">
        <v>160000</v>
      </c>
      <c r="G36" s="52">
        <v>160000</v>
      </c>
      <c r="H36" s="51">
        <v>56653.06</v>
      </c>
      <c r="I36" s="51">
        <f t="shared" si="2"/>
        <v>35.408162500000003</v>
      </c>
    </row>
    <row r="37" spans="2:9" ht="30" customHeight="1" x14ac:dyDescent="0.25">
      <c r="B37" s="38">
        <v>3222</v>
      </c>
      <c r="C37" s="39"/>
      <c r="D37" s="27"/>
      <c r="E37" s="43" t="s">
        <v>92</v>
      </c>
      <c r="F37" s="52">
        <v>710438</v>
      </c>
      <c r="G37" s="52">
        <v>710438</v>
      </c>
      <c r="H37" s="51">
        <v>178632.79</v>
      </c>
      <c r="I37" s="51">
        <f t="shared" si="2"/>
        <v>25.144036495795554</v>
      </c>
    </row>
    <row r="38" spans="2:9" ht="30" customHeight="1" x14ac:dyDescent="0.25">
      <c r="B38" s="38">
        <v>3223</v>
      </c>
      <c r="C38" s="39"/>
      <c r="D38" s="27"/>
      <c r="E38" s="43" t="s">
        <v>93</v>
      </c>
      <c r="F38" s="52">
        <v>536500</v>
      </c>
      <c r="G38" s="52">
        <v>536500</v>
      </c>
      <c r="H38" s="51">
        <v>204961.23</v>
      </c>
      <c r="I38" s="51">
        <f t="shared" si="2"/>
        <v>38.203397949673814</v>
      </c>
    </row>
    <row r="39" spans="2:9" ht="30" customHeight="1" x14ac:dyDescent="0.25">
      <c r="B39" s="38">
        <v>3224</v>
      </c>
      <c r="C39" s="39"/>
      <c r="D39" s="27"/>
      <c r="E39" s="43" t="s">
        <v>94</v>
      </c>
      <c r="F39" s="52">
        <v>267600</v>
      </c>
      <c r="G39" s="52">
        <v>267600</v>
      </c>
      <c r="H39" s="51">
        <v>176023.58</v>
      </c>
      <c r="I39" s="51">
        <f t="shared" si="2"/>
        <v>65.778617339312405</v>
      </c>
    </row>
    <row r="40" spans="2:9" ht="30" customHeight="1" x14ac:dyDescent="0.25">
      <c r="B40" s="38">
        <v>3225</v>
      </c>
      <c r="C40" s="39"/>
      <c r="D40" s="27"/>
      <c r="E40" s="43" t="s">
        <v>95</v>
      </c>
      <c r="F40" s="52">
        <v>70000</v>
      </c>
      <c r="G40" s="52">
        <v>70000</v>
      </c>
      <c r="H40" s="51">
        <v>20464.939999999999</v>
      </c>
      <c r="I40" s="51">
        <f t="shared" si="2"/>
        <v>29.235628571428567</v>
      </c>
    </row>
    <row r="41" spans="2:9" ht="30" customHeight="1" x14ac:dyDescent="0.25">
      <c r="B41" s="38">
        <v>3227</v>
      </c>
      <c r="C41" s="39"/>
      <c r="D41" s="27"/>
      <c r="E41" s="43" t="s">
        <v>96</v>
      </c>
      <c r="F41" s="52">
        <v>76000</v>
      </c>
      <c r="G41" s="52">
        <v>76000</v>
      </c>
      <c r="H41" s="51">
        <v>27841.73</v>
      </c>
      <c r="I41" s="51">
        <f t="shared" si="2"/>
        <v>36.633855263157891</v>
      </c>
    </row>
    <row r="42" spans="2:9" ht="30" customHeight="1" x14ac:dyDescent="0.25">
      <c r="B42" s="38">
        <v>3231</v>
      </c>
      <c r="C42" s="39"/>
      <c r="D42" s="27"/>
      <c r="E42" s="43" t="s">
        <v>193</v>
      </c>
      <c r="F42" s="52">
        <v>16500</v>
      </c>
      <c r="G42" s="52">
        <v>16500</v>
      </c>
      <c r="H42" s="51">
        <v>7999.43</v>
      </c>
      <c r="I42" s="51">
        <f t="shared" si="2"/>
        <v>48.481393939393939</v>
      </c>
    </row>
    <row r="43" spans="2:9" ht="30" customHeight="1" x14ac:dyDescent="0.25">
      <c r="B43" s="38">
        <v>3232</v>
      </c>
      <c r="C43" s="39"/>
      <c r="D43" s="27"/>
      <c r="E43" s="43" t="s">
        <v>98</v>
      </c>
      <c r="F43" s="52">
        <v>695786</v>
      </c>
      <c r="G43" s="52">
        <v>695786</v>
      </c>
      <c r="H43" s="51">
        <v>271753.42</v>
      </c>
      <c r="I43" s="51">
        <f t="shared" si="2"/>
        <v>39.057040526828651</v>
      </c>
    </row>
    <row r="44" spans="2:9" ht="30" customHeight="1" x14ac:dyDescent="0.25">
      <c r="B44" s="38">
        <v>3233</v>
      </c>
      <c r="C44" s="39"/>
      <c r="D44" s="27"/>
      <c r="E44" s="43" t="s">
        <v>99</v>
      </c>
      <c r="F44" s="52">
        <v>100000</v>
      </c>
      <c r="G44" s="52">
        <v>100000</v>
      </c>
      <c r="H44" s="51">
        <v>55096.53</v>
      </c>
      <c r="I44" s="51">
        <f t="shared" si="2"/>
        <v>55.096530000000001</v>
      </c>
    </row>
    <row r="45" spans="2:9" ht="30" customHeight="1" x14ac:dyDescent="0.25">
      <c r="B45" s="38">
        <v>3234</v>
      </c>
      <c r="C45" s="39"/>
      <c r="D45" s="27"/>
      <c r="E45" s="43" t="s">
        <v>100</v>
      </c>
      <c r="F45" s="52">
        <v>183480</v>
      </c>
      <c r="G45" s="52">
        <v>183480</v>
      </c>
      <c r="H45" s="51">
        <v>93575.09</v>
      </c>
      <c r="I45" s="51">
        <f t="shared" si="2"/>
        <v>51.00015805537388</v>
      </c>
    </row>
    <row r="46" spans="2:9" ht="30" customHeight="1" x14ac:dyDescent="0.25">
      <c r="B46" s="38">
        <v>3235</v>
      </c>
      <c r="C46" s="39"/>
      <c r="D46" s="27"/>
      <c r="E46" s="43" t="s">
        <v>101</v>
      </c>
      <c r="F46" s="52">
        <v>2500</v>
      </c>
      <c r="G46" s="52">
        <v>2500</v>
      </c>
      <c r="H46" s="51">
        <v>1663.26</v>
      </c>
      <c r="I46" s="51">
        <f t="shared" si="2"/>
        <v>66.5304</v>
      </c>
    </row>
    <row r="47" spans="2:9" ht="30" customHeight="1" x14ac:dyDescent="0.25">
      <c r="B47" s="38">
        <v>3236</v>
      </c>
      <c r="C47" s="39"/>
      <c r="D47" s="27"/>
      <c r="E47" s="43" t="s">
        <v>102</v>
      </c>
      <c r="F47" s="52">
        <v>25000</v>
      </c>
      <c r="G47" s="52">
        <v>25000</v>
      </c>
      <c r="H47" s="51">
        <v>15138.05</v>
      </c>
      <c r="I47" s="51">
        <f t="shared" si="2"/>
        <v>60.552199999999999</v>
      </c>
    </row>
    <row r="48" spans="2:9" ht="30" customHeight="1" x14ac:dyDescent="0.25">
      <c r="B48" s="38">
        <v>3237</v>
      </c>
      <c r="C48" s="39"/>
      <c r="D48" s="27"/>
      <c r="E48" s="43" t="s">
        <v>103</v>
      </c>
      <c r="F48" s="52">
        <v>290000</v>
      </c>
      <c r="G48" s="52">
        <v>290000</v>
      </c>
      <c r="H48" s="51">
        <v>81303.509999999995</v>
      </c>
      <c r="I48" s="51">
        <f t="shared" si="2"/>
        <v>28.035693103448274</v>
      </c>
    </row>
    <row r="49" spans="2:9" ht="30" customHeight="1" x14ac:dyDescent="0.25">
      <c r="B49" s="38">
        <v>3238</v>
      </c>
      <c r="C49" s="39"/>
      <c r="D49" s="27"/>
      <c r="E49" s="43" t="s">
        <v>104</v>
      </c>
      <c r="F49" s="52">
        <v>82000</v>
      </c>
      <c r="G49" s="52">
        <v>82000</v>
      </c>
      <c r="H49" s="51">
        <v>54365.75</v>
      </c>
      <c r="I49" s="51">
        <f t="shared" si="2"/>
        <v>66.299695121951217</v>
      </c>
    </row>
    <row r="50" spans="2:9" ht="30" customHeight="1" x14ac:dyDescent="0.25">
      <c r="B50" s="38">
        <v>3239</v>
      </c>
      <c r="C50" s="39"/>
      <c r="D50" s="27"/>
      <c r="E50" s="43" t="s">
        <v>105</v>
      </c>
      <c r="F50" s="52">
        <v>216998</v>
      </c>
      <c r="G50" s="52">
        <v>216998</v>
      </c>
      <c r="H50" s="51">
        <v>45046.96</v>
      </c>
      <c r="I50" s="51">
        <f t="shared" si="2"/>
        <v>20.759159070590513</v>
      </c>
    </row>
    <row r="51" spans="2:9" ht="30" customHeight="1" x14ac:dyDescent="0.25">
      <c r="B51" s="38">
        <v>3241</v>
      </c>
      <c r="C51" s="39"/>
      <c r="D51" s="27"/>
      <c r="E51" s="43" t="s">
        <v>106</v>
      </c>
      <c r="F51" s="52">
        <v>0</v>
      </c>
      <c r="G51" s="52">
        <v>0</v>
      </c>
      <c r="H51" s="51">
        <v>80</v>
      </c>
      <c r="I51" s="51"/>
    </row>
    <row r="52" spans="2:9" ht="30" customHeight="1" x14ac:dyDescent="0.25">
      <c r="B52" s="38">
        <v>3291</v>
      </c>
      <c r="C52" s="39"/>
      <c r="D52" s="27"/>
      <c r="E52" s="43" t="s">
        <v>108</v>
      </c>
      <c r="F52" s="52">
        <v>0</v>
      </c>
      <c r="G52" s="52">
        <v>0</v>
      </c>
      <c r="H52" s="51">
        <v>5787.26</v>
      </c>
      <c r="I52" s="51"/>
    </row>
    <row r="53" spans="2:9" ht="25.5" x14ac:dyDescent="0.25">
      <c r="B53" s="117" t="s">
        <v>7</v>
      </c>
      <c r="C53" s="118"/>
      <c r="D53" s="118"/>
      <c r="E53" s="119"/>
      <c r="F53" s="23" t="s">
        <v>178</v>
      </c>
      <c r="G53" s="23" t="s">
        <v>178</v>
      </c>
      <c r="H53" s="23" t="s">
        <v>180</v>
      </c>
      <c r="I53" s="23" t="s">
        <v>39</v>
      </c>
    </row>
    <row r="54" spans="2:9" s="26" customFormat="1" ht="11.25" x14ac:dyDescent="0.2">
      <c r="B54" s="120">
        <v>1</v>
      </c>
      <c r="C54" s="121"/>
      <c r="D54" s="121"/>
      <c r="E54" s="122"/>
      <c r="F54" s="25">
        <v>2</v>
      </c>
      <c r="G54" s="25">
        <v>2</v>
      </c>
      <c r="H54" s="25">
        <v>3</v>
      </c>
      <c r="I54" s="25" t="s">
        <v>173</v>
      </c>
    </row>
    <row r="55" spans="2:9" ht="30" customHeight="1" x14ac:dyDescent="0.25">
      <c r="B55" s="38">
        <v>3292</v>
      </c>
      <c r="C55" s="39"/>
      <c r="D55" s="27"/>
      <c r="E55" s="43" t="s">
        <v>109</v>
      </c>
      <c r="F55" s="52">
        <v>55500</v>
      </c>
      <c r="G55" s="52">
        <v>55500</v>
      </c>
      <c r="H55" s="51">
        <v>15374.45</v>
      </c>
      <c r="I55" s="51">
        <f t="shared" si="2"/>
        <v>27.701711711711713</v>
      </c>
    </row>
    <row r="56" spans="2:9" ht="30" customHeight="1" x14ac:dyDescent="0.25">
      <c r="B56" s="38">
        <v>3293</v>
      </c>
      <c r="C56" s="39"/>
      <c r="D56" s="27"/>
      <c r="E56" s="43" t="s">
        <v>110</v>
      </c>
      <c r="F56" s="52">
        <v>10000</v>
      </c>
      <c r="G56" s="52">
        <v>10000</v>
      </c>
      <c r="H56" s="51">
        <v>160.27000000000001</v>
      </c>
      <c r="I56" s="51">
        <f t="shared" si="2"/>
        <v>1.6027</v>
      </c>
    </row>
    <row r="57" spans="2:9" ht="30" customHeight="1" x14ac:dyDescent="0.25">
      <c r="B57" s="38">
        <v>3294</v>
      </c>
      <c r="C57" s="39"/>
      <c r="D57" s="27"/>
      <c r="E57" s="43" t="s">
        <v>194</v>
      </c>
      <c r="F57" s="52">
        <v>3000</v>
      </c>
      <c r="G57" s="52">
        <v>3000</v>
      </c>
      <c r="H57" s="51">
        <v>1520.62</v>
      </c>
      <c r="I57" s="51">
        <f t="shared" si="2"/>
        <v>50.687333333333328</v>
      </c>
    </row>
    <row r="58" spans="2:9" ht="30" customHeight="1" x14ac:dyDescent="0.25">
      <c r="B58" s="38">
        <v>3295</v>
      </c>
      <c r="C58" s="39"/>
      <c r="D58" s="27"/>
      <c r="E58" s="43" t="s">
        <v>111</v>
      </c>
      <c r="F58" s="52">
        <v>135000</v>
      </c>
      <c r="G58" s="52">
        <v>135000</v>
      </c>
      <c r="H58" s="51">
        <v>64352.17</v>
      </c>
      <c r="I58" s="51">
        <f t="shared" si="2"/>
        <v>47.668274074074077</v>
      </c>
    </row>
    <row r="59" spans="2:9" ht="30" customHeight="1" x14ac:dyDescent="0.25">
      <c r="B59" s="38">
        <v>3299</v>
      </c>
      <c r="C59" s="39"/>
      <c r="D59" s="27"/>
      <c r="E59" s="43" t="s">
        <v>107</v>
      </c>
      <c r="F59" s="52">
        <v>76000</v>
      </c>
      <c r="G59" s="52">
        <v>76000</v>
      </c>
      <c r="H59" s="51">
        <v>15327.99</v>
      </c>
      <c r="I59" s="51">
        <f t="shared" si="2"/>
        <v>20.168407894736841</v>
      </c>
    </row>
    <row r="60" spans="2:9" ht="30" customHeight="1" x14ac:dyDescent="0.25">
      <c r="B60" s="38">
        <v>34</v>
      </c>
      <c r="C60" s="39"/>
      <c r="D60" s="27"/>
      <c r="E60" s="43" t="s">
        <v>113</v>
      </c>
      <c r="F60" s="52">
        <f>SUM(F61:F63)</f>
        <v>200</v>
      </c>
      <c r="G60" s="52">
        <f>SUM(G61:G63)</f>
        <v>200</v>
      </c>
      <c r="H60" s="52">
        <f t="shared" ref="H60" si="12">SUM(H61:H63)</f>
        <v>2596.65</v>
      </c>
      <c r="I60" s="51">
        <f t="shared" si="2"/>
        <v>1298.325</v>
      </c>
    </row>
    <row r="61" spans="2:9" ht="30" customHeight="1" x14ac:dyDescent="0.25">
      <c r="B61" s="38">
        <v>3431</v>
      </c>
      <c r="C61" s="39"/>
      <c r="D61" s="27"/>
      <c r="E61" s="43" t="s">
        <v>115</v>
      </c>
      <c r="F61" s="52">
        <v>0</v>
      </c>
      <c r="G61" s="52">
        <v>0</v>
      </c>
      <c r="H61" s="51">
        <v>2415.86</v>
      </c>
      <c r="I61" s="51"/>
    </row>
    <row r="62" spans="2:9" ht="30" customHeight="1" x14ac:dyDescent="0.25">
      <c r="B62" s="38">
        <v>3432</v>
      </c>
      <c r="C62" s="39"/>
      <c r="D62" s="27"/>
      <c r="E62" s="43" t="s">
        <v>116</v>
      </c>
      <c r="F62" s="52">
        <v>100</v>
      </c>
      <c r="G62" s="52">
        <v>100</v>
      </c>
      <c r="H62" s="51">
        <v>0</v>
      </c>
      <c r="I62" s="51">
        <f t="shared" si="2"/>
        <v>0</v>
      </c>
    </row>
    <row r="63" spans="2:9" ht="30" customHeight="1" x14ac:dyDescent="0.25">
      <c r="B63" s="38">
        <v>3433</v>
      </c>
      <c r="C63" s="39"/>
      <c r="D63" s="27"/>
      <c r="E63" s="43" t="s">
        <v>117</v>
      </c>
      <c r="F63" s="52">
        <v>100</v>
      </c>
      <c r="G63" s="52">
        <v>100</v>
      </c>
      <c r="H63" s="51">
        <v>180.79</v>
      </c>
      <c r="I63" s="51">
        <f t="shared" si="2"/>
        <v>180.79</v>
      </c>
    </row>
    <row r="64" spans="2:9" ht="30" customHeight="1" x14ac:dyDescent="0.25">
      <c r="B64" s="38">
        <v>37</v>
      </c>
      <c r="C64" s="39"/>
      <c r="D64" s="27"/>
      <c r="E64" s="43" t="s">
        <v>119</v>
      </c>
      <c r="F64" s="52">
        <f>SUM(F65)</f>
        <v>0</v>
      </c>
      <c r="G64" s="52">
        <f>SUM(G65)</f>
        <v>0</v>
      </c>
      <c r="H64" s="52">
        <f t="shared" ref="H64" si="13">SUM(H65)</f>
        <v>0</v>
      </c>
      <c r="I64" s="51"/>
    </row>
    <row r="65" spans="2:9" ht="30" customHeight="1" x14ac:dyDescent="0.25">
      <c r="B65" s="38">
        <v>3721</v>
      </c>
      <c r="C65" s="39"/>
      <c r="D65" s="27"/>
      <c r="E65" s="43" t="s">
        <v>121</v>
      </c>
      <c r="F65" s="52">
        <v>0</v>
      </c>
      <c r="G65" s="52">
        <v>0</v>
      </c>
      <c r="H65" s="51">
        <v>0</v>
      </c>
      <c r="I65" s="51"/>
    </row>
    <row r="66" spans="2:9" ht="30" customHeight="1" x14ac:dyDescent="0.25">
      <c r="B66" s="38">
        <v>38</v>
      </c>
      <c r="C66" s="39"/>
      <c r="D66" s="27"/>
      <c r="E66" s="43" t="s">
        <v>195</v>
      </c>
      <c r="F66" s="52">
        <f>SUM(F67)</f>
        <v>500</v>
      </c>
      <c r="G66" s="52">
        <f>SUM(G67)</f>
        <v>500</v>
      </c>
      <c r="H66" s="52">
        <f t="shared" ref="H66" si="14">SUM(H67)</f>
        <v>0</v>
      </c>
      <c r="I66" s="51">
        <f t="shared" si="2"/>
        <v>0</v>
      </c>
    </row>
    <row r="67" spans="2:9" ht="30" customHeight="1" x14ac:dyDescent="0.25">
      <c r="B67" s="38">
        <v>3835</v>
      </c>
      <c r="C67" s="39"/>
      <c r="D67" s="27"/>
      <c r="E67" s="43" t="s">
        <v>71</v>
      </c>
      <c r="F67" s="52">
        <v>500</v>
      </c>
      <c r="G67" s="52">
        <v>500</v>
      </c>
      <c r="H67" s="51">
        <v>0</v>
      </c>
      <c r="I67" s="51">
        <f t="shared" si="2"/>
        <v>0</v>
      </c>
    </row>
    <row r="68" spans="2:9" ht="30" customHeight="1" x14ac:dyDescent="0.25">
      <c r="B68" s="38">
        <v>42</v>
      </c>
      <c r="C68" s="39"/>
      <c r="D68" s="27"/>
      <c r="E68" s="43" t="s">
        <v>122</v>
      </c>
      <c r="F68" s="52">
        <f>SUM(F69:F77)</f>
        <v>202600</v>
      </c>
      <c r="G68" s="52">
        <f t="shared" ref="G68:H68" si="15">SUM(G69:G77)</f>
        <v>202600</v>
      </c>
      <c r="H68" s="52">
        <f t="shared" si="15"/>
        <v>110779.66</v>
      </c>
      <c r="I68" s="51">
        <f t="shared" si="2"/>
        <v>54.679002961500501</v>
      </c>
    </row>
    <row r="69" spans="2:9" ht="30" customHeight="1" x14ac:dyDescent="0.25">
      <c r="B69" s="38">
        <v>4212</v>
      </c>
      <c r="C69" s="39"/>
      <c r="D69" s="27"/>
      <c r="E69" s="43" t="s">
        <v>124</v>
      </c>
      <c r="F69" s="52">
        <v>50000</v>
      </c>
      <c r="G69" s="52">
        <v>50000</v>
      </c>
      <c r="H69" s="52">
        <v>0</v>
      </c>
      <c r="I69" s="51">
        <f t="shared" si="2"/>
        <v>0</v>
      </c>
    </row>
    <row r="70" spans="2:9" ht="30" customHeight="1" x14ac:dyDescent="0.25">
      <c r="B70" s="38">
        <v>4214</v>
      </c>
      <c r="C70" s="39"/>
      <c r="D70" s="27"/>
      <c r="E70" s="43" t="s">
        <v>125</v>
      </c>
      <c r="F70" s="52">
        <v>4000</v>
      </c>
      <c r="G70" s="52">
        <v>4000</v>
      </c>
      <c r="H70" s="51">
        <v>4114.6000000000004</v>
      </c>
      <c r="I70" s="51">
        <f t="shared" si="2"/>
        <v>102.86500000000001</v>
      </c>
    </row>
    <row r="71" spans="2:9" ht="30" customHeight="1" x14ac:dyDescent="0.25">
      <c r="B71" s="38">
        <v>4221</v>
      </c>
      <c r="C71" s="39"/>
      <c r="D71" s="27"/>
      <c r="E71" s="43" t="s">
        <v>127</v>
      </c>
      <c r="F71" s="52">
        <v>19600</v>
      </c>
      <c r="G71" s="52">
        <v>19600</v>
      </c>
      <c r="H71" s="51">
        <v>10605.69</v>
      </c>
      <c r="I71" s="51">
        <f t="shared" si="2"/>
        <v>54.110663265306123</v>
      </c>
    </row>
    <row r="72" spans="2:9" ht="30" customHeight="1" x14ac:dyDescent="0.25">
      <c r="B72" s="38">
        <v>4222</v>
      </c>
      <c r="C72" s="39"/>
      <c r="D72" s="27"/>
      <c r="E72" s="43" t="s">
        <v>128</v>
      </c>
      <c r="F72" s="52">
        <v>20000</v>
      </c>
      <c r="G72" s="52">
        <v>20000</v>
      </c>
      <c r="H72" s="51">
        <v>9163</v>
      </c>
      <c r="I72" s="51">
        <f t="shared" si="2"/>
        <v>45.814999999999998</v>
      </c>
    </row>
    <row r="73" spans="2:9" ht="30" customHeight="1" x14ac:dyDescent="0.25">
      <c r="B73" s="38">
        <v>4223</v>
      </c>
      <c r="C73" s="39"/>
      <c r="D73" s="27"/>
      <c r="E73" s="43" t="s">
        <v>129</v>
      </c>
      <c r="F73" s="52">
        <v>20000</v>
      </c>
      <c r="G73" s="52">
        <v>20000</v>
      </c>
      <c r="H73" s="51">
        <v>0</v>
      </c>
      <c r="I73" s="51">
        <f t="shared" si="2"/>
        <v>0</v>
      </c>
    </row>
    <row r="74" spans="2:9" ht="30" customHeight="1" x14ac:dyDescent="0.25">
      <c r="B74" s="38">
        <v>4225</v>
      </c>
      <c r="C74" s="39"/>
      <c r="D74" s="27"/>
      <c r="E74" s="43" t="s">
        <v>185</v>
      </c>
      <c r="F74" s="52">
        <v>25000</v>
      </c>
      <c r="G74" s="52">
        <v>25000</v>
      </c>
      <c r="H74" s="51">
        <v>5813.63</v>
      </c>
      <c r="I74" s="51">
        <f t="shared" si="2"/>
        <v>23.254519999999999</v>
      </c>
    </row>
    <row r="75" spans="2:9" ht="30" customHeight="1" x14ac:dyDescent="0.25">
      <c r="B75" s="38">
        <v>4226</v>
      </c>
      <c r="C75" s="39"/>
      <c r="D75" s="27"/>
      <c r="E75" s="43" t="s">
        <v>131</v>
      </c>
      <c r="F75" s="52">
        <v>0</v>
      </c>
      <c r="G75" s="52">
        <v>0</v>
      </c>
      <c r="H75" s="51">
        <v>0</v>
      </c>
      <c r="I75" s="51"/>
    </row>
    <row r="76" spans="2:9" ht="30" customHeight="1" x14ac:dyDescent="0.25">
      <c r="B76" s="38">
        <v>4227</v>
      </c>
      <c r="C76" s="39"/>
      <c r="D76" s="27"/>
      <c r="E76" s="43" t="s">
        <v>82</v>
      </c>
      <c r="F76" s="52">
        <v>64000</v>
      </c>
      <c r="G76" s="52">
        <v>64000</v>
      </c>
      <c r="H76" s="51">
        <v>81082.740000000005</v>
      </c>
      <c r="I76" s="51">
        <f t="shared" si="2"/>
        <v>126.69178125000001</v>
      </c>
    </row>
    <row r="77" spans="2:9" ht="30" customHeight="1" x14ac:dyDescent="0.25">
      <c r="B77" s="38">
        <v>4231</v>
      </c>
      <c r="C77" s="39"/>
      <c r="D77" s="27"/>
      <c r="E77" s="43" t="s">
        <v>74</v>
      </c>
      <c r="F77" s="52">
        <v>0</v>
      </c>
      <c r="G77" s="52">
        <v>0</v>
      </c>
      <c r="H77" s="51">
        <v>0</v>
      </c>
      <c r="I77" s="51"/>
    </row>
    <row r="78" spans="2:9" ht="30" customHeight="1" x14ac:dyDescent="0.25">
      <c r="B78" s="38">
        <v>45</v>
      </c>
      <c r="C78" s="39"/>
      <c r="D78" s="27"/>
      <c r="E78" s="43" t="s">
        <v>133</v>
      </c>
      <c r="F78" s="52">
        <f>SUM(F79:F80)</f>
        <v>0</v>
      </c>
      <c r="G78" s="52">
        <f>SUM(G79:G80)</f>
        <v>0</v>
      </c>
      <c r="H78" s="52">
        <f t="shared" ref="H78" si="16">SUM(H79:H80)</f>
        <v>20628.98</v>
      </c>
      <c r="I78" s="51"/>
    </row>
    <row r="79" spans="2:9" ht="30" customHeight="1" x14ac:dyDescent="0.25">
      <c r="B79" s="38">
        <v>4511</v>
      </c>
      <c r="C79" s="39"/>
      <c r="D79" s="27"/>
      <c r="E79" s="43" t="s">
        <v>134</v>
      </c>
      <c r="F79" s="52">
        <v>0</v>
      </c>
      <c r="G79" s="52">
        <v>0</v>
      </c>
      <c r="H79" s="51">
        <v>0</v>
      </c>
      <c r="I79" s="51"/>
    </row>
    <row r="80" spans="2:9" ht="30" customHeight="1" x14ac:dyDescent="0.25">
      <c r="B80" s="38">
        <v>4521</v>
      </c>
      <c r="C80" s="39"/>
      <c r="D80" s="27"/>
      <c r="E80" s="43" t="s">
        <v>135</v>
      </c>
      <c r="F80" s="52">
        <v>0</v>
      </c>
      <c r="G80" s="52">
        <v>0</v>
      </c>
      <c r="H80" s="51">
        <v>20628.98</v>
      </c>
      <c r="I80" s="51"/>
    </row>
    <row r="81" spans="2:9" ht="30" customHeight="1" x14ac:dyDescent="0.25">
      <c r="B81" s="74" t="s">
        <v>161</v>
      </c>
      <c r="C81" s="75"/>
      <c r="D81" s="84"/>
      <c r="E81" s="84" t="s">
        <v>151</v>
      </c>
      <c r="F81" s="78">
        <f>SUM(F82,F88,F118,F121,F123,F125,F138)</f>
        <v>4725000</v>
      </c>
      <c r="G81" s="78">
        <f t="shared" ref="G81:H81" si="17">SUM(G82,G88,G118,G121,G123,G125,G138)</f>
        <v>4725000</v>
      </c>
      <c r="H81" s="78">
        <f t="shared" si="17"/>
        <v>1087836.9599999997</v>
      </c>
      <c r="I81" s="79">
        <f t="shared" ref="I81:I182" si="18">H81/G81*100</f>
        <v>23.023004444444439</v>
      </c>
    </row>
    <row r="82" spans="2:9" ht="30" customHeight="1" x14ac:dyDescent="0.25">
      <c r="B82" s="38">
        <v>31</v>
      </c>
      <c r="C82" s="39"/>
      <c r="D82" s="27"/>
      <c r="E82" s="43" t="s">
        <v>5</v>
      </c>
      <c r="F82" s="52">
        <f>SUM(F83:F87)</f>
        <v>3069040</v>
      </c>
      <c r="G82" s="52">
        <f>SUM(G83:G87)</f>
        <v>3069040</v>
      </c>
      <c r="H82" s="52">
        <f t="shared" ref="H82" si="19">SUM(H83:H87)</f>
        <v>889860.1399999999</v>
      </c>
      <c r="I82" s="51">
        <f t="shared" si="18"/>
        <v>28.994739071501186</v>
      </c>
    </row>
    <row r="83" spans="2:9" ht="30" customHeight="1" x14ac:dyDescent="0.25">
      <c r="B83" s="38">
        <v>3111</v>
      </c>
      <c r="C83" s="39"/>
      <c r="D83" s="27"/>
      <c r="E83" s="43" t="s">
        <v>29</v>
      </c>
      <c r="F83" s="52">
        <v>2300000</v>
      </c>
      <c r="G83" s="52">
        <v>2300000</v>
      </c>
      <c r="H83" s="51">
        <v>565579.85</v>
      </c>
      <c r="I83" s="51">
        <f t="shared" si="18"/>
        <v>24.590428260869565</v>
      </c>
    </row>
    <row r="84" spans="2:9" ht="30" customHeight="1" x14ac:dyDescent="0.25">
      <c r="B84" s="38">
        <v>3113</v>
      </c>
      <c r="C84" s="39"/>
      <c r="D84" s="27"/>
      <c r="E84" s="43" t="s">
        <v>83</v>
      </c>
      <c r="F84" s="52">
        <v>55000</v>
      </c>
      <c r="G84" s="52">
        <v>55000</v>
      </c>
      <c r="H84" s="51">
        <v>27901.51</v>
      </c>
      <c r="I84" s="51">
        <f t="shared" si="18"/>
        <v>50.730018181818181</v>
      </c>
    </row>
    <row r="85" spans="2:9" ht="30" customHeight="1" x14ac:dyDescent="0.25">
      <c r="B85" s="38">
        <v>3121</v>
      </c>
      <c r="C85" s="39"/>
      <c r="D85" s="27"/>
      <c r="E85" s="43" t="s">
        <v>84</v>
      </c>
      <c r="F85" s="52">
        <v>249040</v>
      </c>
      <c r="G85" s="52">
        <v>249040</v>
      </c>
      <c r="H85" s="51">
        <v>119738.6</v>
      </c>
      <c r="I85" s="51">
        <f t="shared" si="18"/>
        <v>48.080067459042723</v>
      </c>
    </row>
    <row r="86" spans="2:9" ht="30" customHeight="1" x14ac:dyDescent="0.25">
      <c r="B86" s="38">
        <v>3131</v>
      </c>
      <c r="C86" s="39"/>
      <c r="D86" s="27"/>
      <c r="E86" s="43" t="s">
        <v>192</v>
      </c>
      <c r="F86" s="52">
        <v>20000</v>
      </c>
      <c r="G86" s="52">
        <v>20000</v>
      </c>
      <c r="H86" s="51">
        <v>33517.599999999999</v>
      </c>
      <c r="I86" s="51">
        <f t="shared" si="18"/>
        <v>167.58799999999999</v>
      </c>
    </row>
    <row r="87" spans="2:9" ht="30" customHeight="1" x14ac:dyDescent="0.25">
      <c r="B87" s="38">
        <v>3132</v>
      </c>
      <c r="C87" s="39"/>
      <c r="D87" s="27"/>
      <c r="E87" s="43" t="s">
        <v>86</v>
      </c>
      <c r="F87" s="52">
        <v>445000</v>
      </c>
      <c r="G87" s="52">
        <v>445000</v>
      </c>
      <c r="H87" s="51">
        <v>143122.57999999999</v>
      </c>
      <c r="I87" s="51">
        <f t="shared" si="18"/>
        <v>32.162377528089884</v>
      </c>
    </row>
    <row r="88" spans="2:9" ht="30" customHeight="1" x14ac:dyDescent="0.25">
      <c r="B88" s="38">
        <v>32</v>
      </c>
      <c r="C88" s="39"/>
      <c r="D88" s="27"/>
      <c r="E88" s="43" t="s">
        <v>10</v>
      </c>
      <c r="F88" s="52">
        <f>SUM(F89:F97,F100:F117)</f>
        <v>1387630</v>
      </c>
      <c r="G88" s="52">
        <f>SUM(G89:G97,G100:G117)</f>
        <v>1387630</v>
      </c>
      <c r="H88" s="52">
        <f t="shared" ref="H88" si="20">SUM(H89:H97,H100:H117)</f>
        <v>189940.70000000004</v>
      </c>
      <c r="I88" s="51">
        <f t="shared" si="18"/>
        <v>13.688137327673807</v>
      </c>
    </row>
    <row r="89" spans="2:9" ht="30" customHeight="1" x14ac:dyDescent="0.25">
      <c r="B89" s="38">
        <v>3211</v>
      </c>
      <c r="C89" s="39"/>
      <c r="D89" s="27"/>
      <c r="E89" s="43" t="s">
        <v>31</v>
      </c>
      <c r="F89" s="52">
        <v>10400</v>
      </c>
      <c r="G89" s="52">
        <v>10400</v>
      </c>
      <c r="H89" s="51">
        <v>9138.7900000000009</v>
      </c>
      <c r="I89" s="51">
        <f t="shared" si="18"/>
        <v>87.872980769230779</v>
      </c>
    </row>
    <row r="90" spans="2:9" ht="30" customHeight="1" x14ac:dyDescent="0.25">
      <c r="B90" s="38">
        <v>3212</v>
      </c>
      <c r="C90" s="39"/>
      <c r="D90" s="27"/>
      <c r="E90" s="43" t="s">
        <v>87</v>
      </c>
      <c r="F90" s="52">
        <v>98080</v>
      </c>
      <c r="G90" s="52">
        <v>98080</v>
      </c>
      <c r="H90" s="51">
        <v>22376.13</v>
      </c>
      <c r="I90" s="51">
        <f t="shared" si="18"/>
        <v>22.814161908646007</v>
      </c>
    </row>
    <row r="91" spans="2:9" ht="30" customHeight="1" x14ac:dyDescent="0.25">
      <c r="B91" s="38">
        <v>3213</v>
      </c>
      <c r="C91" s="39"/>
      <c r="D91" s="27"/>
      <c r="E91" s="43" t="s">
        <v>88</v>
      </c>
      <c r="F91" s="52">
        <v>14000</v>
      </c>
      <c r="G91" s="52">
        <v>14000</v>
      </c>
      <c r="H91" s="51">
        <v>1664.81</v>
      </c>
      <c r="I91" s="51">
        <f t="shared" si="18"/>
        <v>11.891499999999999</v>
      </c>
    </row>
    <row r="92" spans="2:9" ht="30" customHeight="1" x14ac:dyDescent="0.25">
      <c r="B92" s="38">
        <v>3214</v>
      </c>
      <c r="C92" s="39"/>
      <c r="D92" s="27"/>
      <c r="E92" s="43" t="s">
        <v>89</v>
      </c>
      <c r="F92" s="52">
        <v>50</v>
      </c>
      <c r="G92" s="52">
        <v>50</v>
      </c>
      <c r="H92" s="51">
        <v>0</v>
      </c>
      <c r="I92" s="51">
        <f t="shared" si="18"/>
        <v>0</v>
      </c>
    </row>
    <row r="93" spans="2:9" ht="30" customHeight="1" x14ac:dyDescent="0.25">
      <c r="B93" s="38">
        <v>3221</v>
      </c>
      <c r="C93" s="39"/>
      <c r="D93" s="27"/>
      <c r="E93" s="43" t="s">
        <v>91</v>
      </c>
      <c r="F93" s="52">
        <v>56490</v>
      </c>
      <c r="G93" s="52">
        <v>56490</v>
      </c>
      <c r="H93" s="51">
        <v>2909.56</v>
      </c>
      <c r="I93" s="51">
        <f t="shared" si="18"/>
        <v>5.1505753230660289</v>
      </c>
    </row>
    <row r="94" spans="2:9" ht="30" customHeight="1" x14ac:dyDescent="0.25">
      <c r="B94" s="38">
        <v>3222</v>
      </c>
      <c r="C94" s="39"/>
      <c r="D94" s="27"/>
      <c r="E94" s="43" t="s">
        <v>92</v>
      </c>
      <c r="F94" s="52">
        <v>90620</v>
      </c>
      <c r="G94" s="52">
        <v>90620</v>
      </c>
      <c r="H94" s="51">
        <v>11371.99</v>
      </c>
      <c r="I94" s="51">
        <f t="shared" si="18"/>
        <v>12.549095122489518</v>
      </c>
    </row>
    <row r="95" spans="2:9" ht="30" customHeight="1" x14ac:dyDescent="0.25">
      <c r="B95" s="38">
        <v>3223</v>
      </c>
      <c r="C95" s="39"/>
      <c r="D95" s="27"/>
      <c r="E95" s="43" t="s">
        <v>93</v>
      </c>
      <c r="F95" s="52">
        <v>110000</v>
      </c>
      <c r="G95" s="52">
        <v>110000</v>
      </c>
      <c r="H95" s="51">
        <v>6903.42</v>
      </c>
      <c r="I95" s="51">
        <f t="shared" si="18"/>
        <v>6.2758363636363637</v>
      </c>
    </row>
    <row r="96" spans="2:9" ht="30" customHeight="1" x14ac:dyDescent="0.25">
      <c r="B96" s="38">
        <v>3224</v>
      </c>
      <c r="C96" s="39"/>
      <c r="D96" s="27"/>
      <c r="E96" s="43" t="s">
        <v>94</v>
      </c>
      <c r="F96" s="52">
        <v>130000</v>
      </c>
      <c r="G96" s="52">
        <v>130000</v>
      </c>
      <c r="H96" s="51">
        <v>13618.04</v>
      </c>
      <c r="I96" s="51">
        <f t="shared" si="18"/>
        <v>10.475415384615387</v>
      </c>
    </row>
    <row r="97" spans="2:9" ht="30" customHeight="1" x14ac:dyDescent="0.25">
      <c r="B97" s="38">
        <v>3225</v>
      </c>
      <c r="C97" s="39"/>
      <c r="D97" s="27"/>
      <c r="E97" s="43" t="s">
        <v>95</v>
      </c>
      <c r="F97" s="52">
        <v>9000</v>
      </c>
      <c r="G97" s="52">
        <v>9000</v>
      </c>
      <c r="H97" s="51">
        <v>196.37</v>
      </c>
      <c r="I97" s="51">
        <f t="shared" si="18"/>
        <v>2.1818888888888885</v>
      </c>
    </row>
    <row r="98" spans="2:9" ht="25.5" x14ac:dyDescent="0.25">
      <c r="B98" s="117" t="s">
        <v>7</v>
      </c>
      <c r="C98" s="118"/>
      <c r="D98" s="118"/>
      <c r="E98" s="119"/>
      <c r="F98" s="23" t="s">
        <v>178</v>
      </c>
      <c r="G98" s="23" t="s">
        <v>182</v>
      </c>
      <c r="H98" s="23" t="s">
        <v>180</v>
      </c>
      <c r="I98" s="23" t="s">
        <v>39</v>
      </c>
    </row>
    <row r="99" spans="2:9" s="26" customFormat="1" ht="11.25" x14ac:dyDescent="0.2">
      <c r="B99" s="120">
        <v>1</v>
      </c>
      <c r="C99" s="121"/>
      <c r="D99" s="121"/>
      <c r="E99" s="122"/>
      <c r="F99" s="25">
        <v>2</v>
      </c>
      <c r="G99" s="25">
        <v>3</v>
      </c>
      <c r="H99" s="25">
        <v>4</v>
      </c>
      <c r="I99" s="25" t="s">
        <v>35</v>
      </c>
    </row>
    <row r="100" spans="2:9" ht="30" customHeight="1" x14ac:dyDescent="0.25">
      <c r="B100" s="38">
        <v>3227</v>
      </c>
      <c r="C100" s="39"/>
      <c r="D100" s="27"/>
      <c r="E100" s="43" t="s">
        <v>96</v>
      </c>
      <c r="F100" s="52">
        <v>15730</v>
      </c>
      <c r="G100" s="52">
        <v>15730</v>
      </c>
      <c r="H100" s="51">
        <v>15619.49</v>
      </c>
      <c r="I100" s="51">
        <f t="shared" si="18"/>
        <v>99.297457088366187</v>
      </c>
    </row>
    <row r="101" spans="2:9" ht="30" customHeight="1" x14ac:dyDescent="0.25">
      <c r="B101" s="38">
        <v>3231</v>
      </c>
      <c r="C101" s="39"/>
      <c r="D101" s="27"/>
      <c r="E101" s="43" t="s">
        <v>193</v>
      </c>
      <c r="F101" s="52">
        <v>10000</v>
      </c>
      <c r="G101" s="52">
        <v>10000</v>
      </c>
      <c r="H101" s="51">
        <v>1792.6</v>
      </c>
      <c r="I101" s="51">
        <f t="shared" si="18"/>
        <v>17.926000000000002</v>
      </c>
    </row>
    <row r="102" spans="2:9" ht="30" customHeight="1" x14ac:dyDescent="0.25">
      <c r="B102" s="38">
        <v>3232</v>
      </c>
      <c r="C102" s="39"/>
      <c r="D102" s="27"/>
      <c r="E102" s="43" t="s">
        <v>98</v>
      </c>
      <c r="F102" s="52">
        <v>125714</v>
      </c>
      <c r="G102" s="52">
        <v>125714</v>
      </c>
      <c r="H102" s="51">
        <v>3506.25</v>
      </c>
      <c r="I102" s="51">
        <f t="shared" si="18"/>
        <v>2.7890688387928155</v>
      </c>
    </row>
    <row r="103" spans="2:9" ht="30" customHeight="1" x14ac:dyDescent="0.25">
      <c r="B103" s="38">
        <v>3233</v>
      </c>
      <c r="C103" s="39"/>
      <c r="D103" s="27"/>
      <c r="E103" s="43" t="s">
        <v>99</v>
      </c>
      <c r="F103" s="52">
        <v>22460</v>
      </c>
      <c r="G103" s="52">
        <v>22460</v>
      </c>
      <c r="H103" s="51">
        <v>3000</v>
      </c>
      <c r="I103" s="51">
        <f t="shared" si="18"/>
        <v>13.357079252003562</v>
      </c>
    </row>
    <row r="104" spans="2:9" ht="30" customHeight="1" x14ac:dyDescent="0.25">
      <c r="B104" s="38">
        <v>3234</v>
      </c>
      <c r="C104" s="39"/>
      <c r="D104" s="27"/>
      <c r="E104" s="43" t="s">
        <v>100</v>
      </c>
      <c r="F104" s="52">
        <v>65000</v>
      </c>
      <c r="G104" s="52">
        <v>65000</v>
      </c>
      <c r="H104" s="51">
        <v>11106.03</v>
      </c>
      <c r="I104" s="51">
        <f t="shared" si="18"/>
        <v>17.086200000000002</v>
      </c>
    </row>
    <row r="105" spans="2:9" ht="30" customHeight="1" x14ac:dyDescent="0.25">
      <c r="B105" s="38">
        <v>3235</v>
      </c>
      <c r="C105" s="39"/>
      <c r="D105" s="27"/>
      <c r="E105" s="43" t="s">
        <v>101</v>
      </c>
      <c r="F105" s="52">
        <v>2450</v>
      </c>
      <c r="G105" s="52">
        <v>2450</v>
      </c>
      <c r="H105" s="51">
        <v>4459.5600000000004</v>
      </c>
      <c r="I105" s="51">
        <f t="shared" si="18"/>
        <v>182.02285714285716</v>
      </c>
    </row>
    <row r="106" spans="2:9" ht="30" customHeight="1" x14ac:dyDescent="0.25">
      <c r="B106" s="38">
        <v>3236</v>
      </c>
      <c r="C106" s="39"/>
      <c r="D106" s="27"/>
      <c r="E106" s="43" t="s">
        <v>102</v>
      </c>
      <c r="F106" s="52">
        <v>32500</v>
      </c>
      <c r="G106" s="52">
        <v>32500</v>
      </c>
      <c r="H106" s="51">
        <v>4855.34</v>
      </c>
      <c r="I106" s="51">
        <f t="shared" si="18"/>
        <v>14.939507692307693</v>
      </c>
    </row>
    <row r="107" spans="2:9" ht="30" customHeight="1" x14ac:dyDescent="0.25">
      <c r="B107" s="38">
        <v>3237</v>
      </c>
      <c r="C107" s="39"/>
      <c r="D107" s="27"/>
      <c r="E107" s="43" t="s">
        <v>103</v>
      </c>
      <c r="F107" s="52">
        <v>240416</v>
      </c>
      <c r="G107" s="52">
        <v>240416</v>
      </c>
      <c r="H107" s="51">
        <v>45328.14</v>
      </c>
      <c r="I107" s="51">
        <f t="shared" si="18"/>
        <v>18.854044655929723</v>
      </c>
    </row>
    <row r="108" spans="2:9" ht="30" customHeight="1" x14ac:dyDescent="0.25">
      <c r="B108" s="38">
        <v>3238</v>
      </c>
      <c r="C108" s="39"/>
      <c r="D108" s="27"/>
      <c r="E108" s="43" t="s">
        <v>104</v>
      </c>
      <c r="F108" s="52">
        <v>122620</v>
      </c>
      <c r="G108" s="52">
        <v>122620</v>
      </c>
      <c r="H108" s="51">
        <v>6684.38</v>
      </c>
      <c r="I108" s="51">
        <f t="shared" si="18"/>
        <v>5.4512966889577559</v>
      </c>
    </row>
    <row r="109" spans="2:9" ht="30" customHeight="1" x14ac:dyDescent="0.25">
      <c r="B109" s="38">
        <v>3239</v>
      </c>
      <c r="C109" s="39"/>
      <c r="D109" s="27"/>
      <c r="E109" s="43" t="s">
        <v>105</v>
      </c>
      <c r="F109" s="52">
        <v>80000</v>
      </c>
      <c r="G109" s="52">
        <v>80000</v>
      </c>
      <c r="H109" s="51">
        <v>8732.7099999999991</v>
      </c>
      <c r="I109" s="51">
        <f t="shared" si="18"/>
        <v>10.915887499999998</v>
      </c>
    </row>
    <row r="110" spans="2:9" ht="30" customHeight="1" x14ac:dyDescent="0.25">
      <c r="B110" s="38">
        <v>3241</v>
      </c>
      <c r="C110" s="39"/>
      <c r="D110" s="27"/>
      <c r="E110" s="43" t="s">
        <v>106</v>
      </c>
      <c r="F110" s="52">
        <v>500</v>
      </c>
      <c r="G110" s="52">
        <v>500</v>
      </c>
      <c r="H110" s="51">
        <v>0</v>
      </c>
      <c r="I110" s="51">
        <f t="shared" si="18"/>
        <v>0</v>
      </c>
    </row>
    <row r="111" spans="2:9" ht="30" customHeight="1" x14ac:dyDescent="0.25">
      <c r="B111" s="38">
        <v>3291</v>
      </c>
      <c r="C111" s="39"/>
      <c r="D111" s="27"/>
      <c r="E111" s="44" t="s">
        <v>108</v>
      </c>
      <c r="F111" s="52">
        <v>20000</v>
      </c>
      <c r="G111" s="52">
        <v>20000</v>
      </c>
      <c r="H111" s="51">
        <v>2660.92</v>
      </c>
      <c r="I111" s="51">
        <f t="shared" si="18"/>
        <v>13.304600000000001</v>
      </c>
    </row>
    <row r="112" spans="2:9" ht="30" customHeight="1" x14ac:dyDescent="0.25">
      <c r="B112" s="38">
        <v>3292</v>
      </c>
      <c r="C112" s="39"/>
      <c r="D112" s="27"/>
      <c r="E112" s="43" t="s">
        <v>109</v>
      </c>
      <c r="F112" s="52">
        <v>48000</v>
      </c>
      <c r="G112" s="52">
        <v>48000</v>
      </c>
      <c r="H112" s="51">
        <v>351.29</v>
      </c>
      <c r="I112" s="51">
        <f t="shared" si="18"/>
        <v>0.73185416666666669</v>
      </c>
    </row>
    <row r="113" spans="2:9" ht="30" customHeight="1" x14ac:dyDescent="0.25">
      <c r="B113" s="38">
        <v>3293</v>
      </c>
      <c r="C113" s="39"/>
      <c r="D113" s="27"/>
      <c r="E113" s="43" t="s">
        <v>110</v>
      </c>
      <c r="F113" s="52">
        <v>9100</v>
      </c>
      <c r="G113" s="52">
        <v>9100</v>
      </c>
      <c r="H113" s="51">
        <v>2290.67</v>
      </c>
      <c r="I113" s="51">
        <f t="shared" si="18"/>
        <v>25.172197802197804</v>
      </c>
    </row>
    <row r="114" spans="2:9" ht="30" customHeight="1" x14ac:dyDescent="0.25">
      <c r="B114" s="38">
        <v>3294</v>
      </c>
      <c r="C114" s="39"/>
      <c r="D114" s="27"/>
      <c r="E114" s="43" t="s">
        <v>194</v>
      </c>
      <c r="F114" s="52">
        <v>4500</v>
      </c>
      <c r="G114" s="52">
        <v>4500</v>
      </c>
      <c r="H114" s="51">
        <v>121.2</v>
      </c>
      <c r="I114" s="51">
        <f t="shared" si="18"/>
        <v>2.6933333333333334</v>
      </c>
    </row>
    <row r="115" spans="2:9" ht="30" customHeight="1" x14ac:dyDescent="0.25">
      <c r="B115" s="38">
        <v>3295</v>
      </c>
      <c r="C115" s="39"/>
      <c r="D115" s="27"/>
      <c r="E115" s="43" t="s">
        <v>111</v>
      </c>
      <c r="F115" s="52">
        <v>15000</v>
      </c>
      <c r="G115" s="52">
        <v>15000</v>
      </c>
      <c r="H115" s="51">
        <v>10635.13</v>
      </c>
      <c r="I115" s="51">
        <f t="shared" si="18"/>
        <v>70.900866666666658</v>
      </c>
    </row>
    <row r="116" spans="2:9" ht="30" hidden="1" customHeight="1" x14ac:dyDescent="0.25">
      <c r="B116" s="38">
        <v>3296</v>
      </c>
      <c r="C116" s="39"/>
      <c r="D116" s="27"/>
      <c r="E116" s="43" t="s">
        <v>112</v>
      </c>
      <c r="F116" s="52"/>
      <c r="G116" s="52"/>
      <c r="H116" s="51"/>
      <c r="I116" s="51" t="e">
        <f t="shared" si="18"/>
        <v>#DIV/0!</v>
      </c>
    </row>
    <row r="117" spans="2:9" ht="30" customHeight="1" x14ac:dyDescent="0.25">
      <c r="B117" s="38">
        <v>3299</v>
      </c>
      <c r="C117" s="39"/>
      <c r="D117" s="27"/>
      <c r="E117" s="43" t="s">
        <v>107</v>
      </c>
      <c r="F117" s="52">
        <v>55000</v>
      </c>
      <c r="G117" s="52">
        <v>55000</v>
      </c>
      <c r="H117" s="51">
        <v>617.88</v>
      </c>
      <c r="I117" s="51">
        <f t="shared" si="18"/>
        <v>1.1234181818181819</v>
      </c>
    </row>
    <row r="118" spans="2:9" ht="30" customHeight="1" x14ac:dyDescent="0.25">
      <c r="B118" s="38">
        <v>34</v>
      </c>
      <c r="C118" s="39"/>
      <c r="D118" s="27"/>
      <c r="E118" s="43" t="s">
        <v>113</v>
      </c>
      <c r="F118" s="52">
        <f>SUM(F119:F120)</f>
        <v>15000</v>
      </c>
      <c r="G118" s="52">
        <f>SUM(G119:G120)</f>
        <v>15000</v>
      </c>
      <c r="H118" s="52">
        <f t="shared" ref="H118" si="21">SUM(H119:H120)</f>
        <v>2761.9500000000003</v>
      </c>
      <c r="I118" s="51">
        <f t="shared" si="18"/>
        <v>18.413</v>
      </c>
    </row>
    <row r="119" spans="2:9" ht="30" customHeight="1" x14ac:dyDescent="0.25">
      <c r="B119" s="38">
        <v>3431</v>
      </c>
      <c r="C119" s="39"/>
      <c r="D119" s="27"/>
      <c r="E119" s="43" t="s">
        <v>115</v>
      </c>
      <c r="F119" s="52">
        <v>15000</v>
      </c>
      <c r="G119" s="52">
        <v>15000</v>
      </c>
      <c r="H119" s="51">
        <v>2761.9</v>
      </c>
      <c r="I119" s="51">
        <f t="shared" si="18"/>
        <v>18.412666666666667</v>
      </c>
    </row>
    <row r="120" spans="2:9" ht="30" customHeight="1" x14ac:dyDescent="0.25">
      <c r="B120" s="38">
        <v>3433</v>
      </c>
      <c r="C120" s="39"/>
      <c r="D120" s="27"/>
      <c r="E120" s="43" t="s">
        <v>117</v>
      </c>
      <c r="F120" s="52">
        <v>0</v>
      </c>
      <c r="G120" s="52">
        <v>0</v>
      </c>
      <c r="H120" s="51">
        <v>0.05</v>
      </c>
      <c r="I120" s="51" t="e">
        <f t="shared" si="18"/>
        <v>#DIV/0!</v>
      </c>
    </row>
    <row r="121" spans="2:9" ht="30" customHeight="1" x14ac:dyDescent="0.25">
      <c r="B121" s="38">
        <v>36</v>
      </c>
      <c r="C121" s="39"/>
      <c r="D121" s="27"/>
      <c r="E121" s="43" t="s">
        <v>118</v>
      </c>
      <c r="F121" s="52">
        <f>SUM(F122)</f>
        <v>136950</v>
      </c>
      <c r="G121" s="52">
        <f>SUM(G122)</f>
        <v>136950</v>
      </c>
      <c r="H121" s="52">
        <f t="shared" ref="H121" si="22">SUM(H122)</f>
        <v>519.5</v>
      </c>
      <c r="I121" s="51">
        <f t="shared" si="18"/>
        <v>0.37933552391383718</v>
      </c>
    </row>
    <row r="122" spans="2:9" ht="30" customHeight="1" x14ac:dyDescent="0.25">
      <c r="B122" s="38">
        <v>3691</v>
      </c>
      <c r="C122" s="39"/>
      <c r="D122" s="27"/>
      <c r="E122" s="43" t="s">
        <v>57</v>
      </c>
      <c r="F122" s="52">
        <v>136950</v>
      </c>
      <c r="G122" s="52">
        <v>136950</v>
      </c>
      <c r="H122" s="51">
        <v>519.5</v>
      </c>
      <c r="I122" s="51">
        <f t="shared" si="18"/>
        <v>0.37933552391383718</v>
      </c>
    </row>
    <row r="123" spans="2:9" ht="30" hidden="1" customHeight="1" x14ac:dyDescent="0.25">
      <c r="B123" s="38">
        <v>38</v>
      </c>
      <c r="C123" s="39"/>
      <c r="D123" s="27"/>
      <c r="E123" s="43" t="s">
        <v>195</v>
      </c>
      <c r="F123" s="52">
        <f>SUM(F124)</f>
        <v>0</v>
      </c>
      <c r="G123" s="52">
        <f>SUM(G124)</f>
        <v>0</v>
      </c>
      <c r="H123" s="52">
        <f t="shared" ref="H123" si="23">SUM(H124)</f>
        <v>0</v>
      </c>
      <c r="I123" s="51"/>
    </row>
    <row r="124" spans="2:9" ht="30" hidden="1" customHeight="1" x14ac:dyDescent="0.25">
      <c r="B124" s="38">
        <v>3835</v>
      </c>
      <c r="C124" s="39"/>
      <c r="D124" s="27"/>
      <c r="E124" s="43" t="s">
        <v>71</v>
      </c>
      <c r="F124" s="52"/>
      <c r="G124" s="52"/>
      <c r="H124" s="51"/>
      <c r="I124" s="51"/>
    </row>
    <row r="125" spans="2:9" ht="30" customHeight="1" x14ac:dyDescent="0.25">
      <c r="B125" s="38">
        <v>42</v>
      </c>
      <c r="C125" s="39"/>
      <c r="D125" s="27"/>
      <c r="E125" s="43" t="s">
        <v>122</v>
      </c>
      <c r="F125" s="52">
        <f>SUM(F126:F137)</f>
        <v>116380</v>
      </c>
      <c r="G125" s="52">
        <f>SUM(G126:G137)</f>
        <v>116380</v>
      </c>
      <c r="H125" s="52">
        <f t="shared" ref="H125" si="24">SUM(H126:H137)</f>
        <v>4384.0200000000004</v>
      </c>
      <c r="I125" s="51">
        <f t="shared" si="18"/>
        <v>3.7669874548891564</v>
      </c>
    </row>
    <row r="126" spans="2:9" ht="30" hidden="1" customHeight="1" x14ac:dyDescent="0.25">
      <c r="B126" s="38">
        <v>4212</v>
      </c>
      <c r="C126" s="39"/>
      <c r="D126" s="27"/>
      <c r="E126" s="43" t="s">
        <v>124</v>
      </c>
      <c r="F126" s="52">
        <v>0</v>
      </c>
      <c r="G126" s="52">
        <v>0</v>
      </c>
      <c r="H126" s="51">
        <v>0</v>
      </c>
      <c r="I126" s="51"/>
    </row>
    <row r="127" spans="2:9" ht="30" customHeight="1" x14ac:dyDescent="0.25">
      <c r="B127" s="38">
        <v>4214</v>
      </c>
      <c r="C127" s="39"/>
      <c r="D127" s="27"/>
      <c r="E127" s="43" t="s">
        <v>122</v>
      </c>
      <c r="F127" s="52">
        <v>16200</v>
      </c>
      <c r="G127" s="52">
        <v>16200</v>
      </c>
      <c r="H127" s="51">
        <v>172.57</v>
      </c>
      <c r="I127" s="51">
        <f t="shared" si="18"/>
        <v>1.0652469135802469</v>
      </c>
    </row>
    <row r="128" spans="2:9" ht="30" customHeight="1" x14ac:dyDescent="0.25">
      <c r="B128" s="38">
        <v>4221</v>
      </c>
      <c r="C128" s="39"/>
      <c r="D128" s="27"/>
      <c r="E128" s="43" t="s">
        <v>127</v>
      </c>
      <c r="F128" s="52">
        <v>15000</v>
      </c>
      <c r="G128" s="52">
        <v>15000</v>
      </c>
      <c r="H128" s="51">
        <v>876.75</v>
      </c>
      <c r="I128" s="51">
        <f t="shared" si="18"/>
        <v>5.8450000000000006</v>
      </c>
    </row>
    <row r="129" spans="2:9" ht="30" customHeight="1" x14ac:dyDescent="0.25">
      <c r="B129" s="38">
        <v>4222</v>
      </c>
      <c r="C129" s="39"/>
      <c r="D129" s="27"/>
      <c r="E129" s="43" t="s">
        <v>128</v>
      </c>
      <c r="F129" s="52">
        <v>21200</v>
      </c>
      <c r="G129" s="52">
        <v>21200</v>
      </c>
      <c r="H129" s="51">
        <v>0</v>
      </c>
      <c r="I129" s="51">
        <f t="shared" si="18"/>
        <v>0</v>
      </c>
    </row>
    <row r="130" spans="2:9" ht="30" customHeight="1" x14ac:dyDescent="0.25">
      <c r="B130" s="38">
        <v>4223</v>
      </c>
      <c r="C130" s="39"/>
      <c r="D130" s="27"/>
      <c r="E130" s="43" t="s">
        <v>129</v>
      </c>
      <c r="F130" s="52">
        <v>6740</v>
      </c>
      <c r="G130" s="52">
        <v>6740</v>
      </c>
      <c r="H130" s="51">
        <v>0</v>
      </c>
      <c r="I130" s="51">
        <f t="shared" si="18"/>
        <v>0</v>
      </c>
    </row>
    <row r="131" spans="2:9" ht="30" customHeight="1" x14ac:dyDescent="0.25">
      <c r="B131" s="38">
        <v>4224</v>
      </c>
      <c r="C131" s="39"/>
      <c r="D131" s="27"/>
      <c r="E131" s="43" t="s">
        <v>130</v>
      </c>
      <c r="F131" s="52">
        <v>2000</v>
      </c>
      <c r="G131" s="52">
        <v>2000</v>
      </c>
      <c r="H131" s="51">
        <v>2064.65</v>
      </c>
      <c r="I131" s="51">
        <f t="shared" si="18"/>
        <v>103.23249999999999</v>
      </c>
    </row>
    <row r="132" spans="2:9" ht="30" customHeight="1" x14ac:dyDescent="0.25">
      <c r="B132" s="38">
        <v>4225</v>
      </c>
      <c r="C132" s="39"/>
      <c r="D132" s="27"/>
      <c r="E132" s="43" t="s">
        <v>185</v>
      </c>
      <c r="F132" s="52">
        <v>35000</v>
      </c>
      <c r="G132" s="52">
        <v>35000</v>
      </c>
      <c r="H132" s="51">
        <v>1022.85</v>
      </c>
      <c r="I132" s="51">
        <f t="shared" si="18"/>
        <v>2.9224285714285716</v>
      </c>
    </row>
    <row r="133" spans="2:9" ht="30" customHeight="1" x14ac:dyDescent="0.25">
      <c r="B133" s="38">
        <v>4226</v>
      </c>
      <c r="C133" s="39"/>
      <c r="D133" s="27"/>
      <c r="E133" s="43" t="s">
        <v>131</v>
      </c>
      <c r="F133" s="52">
        <v>2000</v>
      </c>
      <c r="G133" s="52">
        <v>2000</v>
      </c>
      <c r="H133" s="51">
        <v>0</v>
      </c>
      <c r="I133" s="51">
        <f t="shared" si="18"/>
        <v>0</v>
      </c>
    </row>
    <row r="134" spans="2:9" ht="30" customHeight="1" x14ac:dyDescent="0.25">
      <c r="B134" s="38">
        <v>4227</v>
      </c>
      <c r="C134" s="39"/>
      <c r="D134" s="27"/>
      <c r="E134" s="43" t="s">
        <v>82</v>
      </c>
      <c r="F134" s="52">
        <v>8240</v>
      </c>
      <c r="G134" s="52">
        <v>8240</v>
      </c>
      <c r="H134" s="51">
        <v>247.2</v>
      </c>
      <c r="I134" s="51">
        <f t="shared" si="18"/>
        <v>3</v>
      </c>
    </row>
    <row r="135" spans="2:9" ht="30" customHeight="1" x14ac:dyDescent="0.25">
      <c r="B135" s="38">
        <v>4233</v>
      </c>
      <c r="C135" s="39"/>
      <c r="D135" s="27"/>
      <c r="E135" s="43" t="s">
        <v>80</v>
      </c>
      <c r="F135" s="52">
        <v>10000</v>
      </c>
      <c r="G135" s="52">
        <v>10000</v>
      </c>
      <c r="H135" s="51">
        <v>0</v>
      </c>
      <c r="I135" s="51">
        <f t="shared" si="18"/>
        <v>0</v>
      </c>
    </row>
    <row r="136" spans="2:9" ht="30" hidden="1" customHeight="1" x14ac:dyDescent="0.25">
      <c r="B136" s="38">
        <v>4242</v>
      </c>
      <c r="C136" s="39"/>
      <c r="D136" s="27"/>
      <c r="E136" s="43" t="s">
        <v>172</v>
      </c>
      <c r="F136" s="52"/>
      <c r="G136" s="52"/>
      <c r="H136" s="52"/>
      <c r="I136" s="51"/>
    </row>
    <row r="137" spans="2:9" ht="30" hidden="1" customHeight="1" x14ac:dyDescent="0.25">
      <c r="B137" s="38">
        <v>4252</v>
      </c>
      <c r="C137" s="39"/>
      <c r="D137" s="27"/>
      <c r="E137" s="43" t="s">
        <v>76</v>
      </c>
      <c r="F137" s="52"/>
      <c r="G137" s="52"/>
      <c r="H137" s="52"/>
      <c r="I137" s="51"/>
    </row>
    <row r="138" spans="2:9" ht="30" customHeight="1" x14ac:dyDescent="0.25">
      <c r="B138" s="38">
        <v>45</v>
      </c>
      <c r="C138" s="39"/>
      <c r="D138" s="27"/>
      <c r="E138" s="43" t="s">
        <v>133</v>
      </c>
      <c r="F138" s="52">
        <f t="shared" ref="F138:G138" si="25">SUM(F139)</f>
        <v>0</v>
      </c>
      <c r="G138" s="52">
        <f t="shared" si="25"/>
        <v>0</v>
      </c>
      <c r="H138" s="52">
        <f>SUM(H139)</f>
        <v>370.65</v>
      </c>
      <c r="I138" s="51"/>
    </row>
    <row r="139" spans="2:9" ht="30" customHeight="1" x14ac:dyDescent="0.25">
      <c r="B139" s="38">
        <v>4521</v>
      </c>
      <c r="C139" s="39"/>
      <c r="D139" s="27"/>
      <c r="E139" s="43" t="s">
        <v>135</v>
      </c>
      <c r="F139" s="52">
        <v>0</v>
      </c>
      <c r="G139" s="52">
        <v>0</v>
      </c>
      <c r="H139" s="52">
        <v>370.65</v>
      </c>
      <c r="I139" s="51"/>
    </row>
    <row r="140" spans="2:9" ht="30" customHeight="1" x14ac:dyDescent="0.25">
      <c r="B140" s="74" t="s">
        <v>184</v>
      </c>
      <c r="C140" s="75"/>
      <c r="D140" s="76"/>
      <c r="E140" s="71" t="s">
        <v>183</v>
      </c>
      <c r="F140" s="78">
        <f>SUM(F141,F145,F158)</f>
        <v>174976</v>
      </c>
      <c r="G140" s="78">
        <f t="shared" ref="G140:H140" si="26">SUM(G141,G145,G158)</f>
        <v>174976</v>
      </c>
      <c r="H140" s="78">
        <f t="shared" si="26"/>
        <v>50226.259999999995</v>
      </c>
      <c r="I140" s="79">
        <f t="shared" ref="I140:I160" si="27">H140/G140*100</f>
        <v>28.704656638624719</v>
      </c>
    </row>
    <row r="141" spans="2:9" ht="30" customHeight="1" x14ac:dyDescent="0.25">
      <c r="B141" s="38">
        <v>31</v>
      </c>
      <c r="C141" s="39"/>
      <c r="D141" s="27"/>
      <c r="E141" s="43" t="s">
        <v>5</v>
      </c>
      <c r="F141" s="52">
        <f>SUM(F142:F144)</f>
        <v>47360</v>
      </c>
      <c r="G141" s="52">
        <f t="shared" ref="G141:H141" si="28">SUM(G142:G144)</f>
        <v>47360</v>
      </c>
      <c r="H141" s="52">
        <f t="shared" si="28"/>
        <v>2631.86</v>
      </c>
      <c r="I141" s="51">
        <f t="shared" si="27"/>
        <v>5.5571368243243251</v>
      </c>
    </row>
    <row r="142" spans="2:9" ht="30" customHeight="1" x14ac:dyDescent="0.25">
      <c r="B142" s="38">
        <v>3111</v>
      </c>
      <c r="C142" s="39"/>
      <c r="D142" s="27"/>
      <c r="E142" s="43" t="s">
        <v>29</v>
      </c>
      <c r="F142" s="52">
        <v>40440</v>
      </c>
      <c r="G142" s="52">
        <v>40440</v>
      </c>
      <c r="H142" s="51">
        <v>2173.27</v>
      </c>
      <c r="I142" s="51">
        <f t="shared" si="27"/>
        <v>5.3740603363006922</v>
      </c>
    </row>
    <row r="143" spans="2:9" ht="30" customHeight="1" x14ac:dyDescent="0.25">
      <c r="B143" s="38">
        <v>3121</v>
      </c>
      <c r="C143" s="39"/>
      <c r="D143" s="27"/>
      <c r="E143" s="43" t="s">
        <v>84</v>
      </c>
      <c r="F143" s="52">
        <v>960</v>
      </c>
      <c r="G143" s="52">
        <v>960</v>
      </c>
      <c r="H143" s="52">
        <v>100</v>
      </c>
      <c r="I143" s="51">
        <f t="shared" si="27"/>
        <v>10.416666666666668</v>
      </c>
    </row>
    <row r="144" spans="2:9" ht="30" customHeight="1" x14ac:dyDescent="0.25">
      <c r="B144" s="38">
        <v>3132</v>
      </c>
      <c r="C144" s="39"/>
      <c r="D144" s="27"/>
      <c r="E144" s="43" t="s">
        <v>86</v>
      </c>
      <c r="F144" s="52">
        <v>5960</v>
      </c>
      <c r="G144" s="52">
        <v>5960</v>
      </c>
      <c r="H144" s="52">
        <v>358.59</v>
      </c>
      <c r="I144" s="51">
        <f t="shared" si="27"/>
        <v>6.0166107382550331</v>
      </c>
    </row>
    <row r="145" spans="2:9" ht="30" customHeight="1" x14ac:dyDescent="0.25">
      <c r="B145" s="38">
        <v>32</v>
      </c>
      <c r="C145" s="39"/>
      <c r="D145" s="27"/>
      <c r="E145" s="43" t="s">
        <v>10</v>
      </c>
      <c r="F145" s="52">
        <f>SUM(F146:F153,F156:F157)</f>
        <v>126896</v>
      </c>
      <c r="G145" s="52">
        <f t="shared" ref="G145:H145" si="29">SUM(G146:G153,G156:G157)</f>
        <v>126896</v>
      </c>
      <c r="H145" s="52">
        <f t="shared" si="29"/>
        <v>30893.17</v>
      </c>
      <c r="I145" s="51">
        <f t="shared" si="27"/>
        <v>24.345266990291261</v>
      </c>
    </row>
    <row r="146" spans="2:9" ht="30" customHeight="1" x14ac:dyDescent="0.25">
      <c r="B146" s="38">
        <v>3211</v>
      </c>
      <c r="C146" s="39"/>
      <c r="D146" s="27"/>
      <c r="E146" s="43" t="s">
        <v>31</v>
      </c>
      <c r="F146" s="52">
        <v>8400</v>
      </c>
      <c r="G146" s="52">
        <v>8400</v>
      </c>
      <c r="H146" s="52">
        <v>0</v>
      </c>
      <c r="I146" s="51">
        <f t="shared" si="27"/>
        <v>0</v>
      </c>
    </row>
    <row r="147" spans="2:9" ht="30" customHeight="1" x14ac:dyDescent="0.25">
      <c r="B147" s="38">
        <v>3212</v>
      </c>
      <c r="C147" s="39"/>
      <c r="D147" s="27"/>
      <c r="E147" s="43" t="s">
        <v>87</v>
      </c>
      <c r="F147" s="52">
        <v>1920</v>
      </c>
      <c r="G147" s="52">
        <v>1920</v>
      </c>
      <c r="H147" s="52">
        <v>30.72</v>
      </c>
      <c r="I147" s="51">
        <f t="shared" si="27"/>
        <v>1.6</v>
      </c>
    </row>
    <row r="148" spans="2:9" ht="30" customHeight="1" x14ac:dyDescent="0.25">
      <c r="B148" s="38">
        <v>3213</v>
      </c>
      <c r="C148" s="39"/>
      <c r="D148" s="27"/>
      <c r="E148" s="43" t="s">
        <v>88</v>
      </c>
      <c r="F148" s="52">
        <v>800</v>
      </c>
      <c r="G148" s="52">
        <v>800</v>
      </c>
      <c r="H148" s="52">
        <v>0</v>
      </c>
      <c r="I148" s="51">
        <f t="shared" si="27"/>
        <v>0</v>
      </c>
    </row>
    <row r="149" spans="2:9" ht="30" customHeight="1" x14ac:dyDescent="0.25">
      <c r="B149" s="38">
        <v>3221</v>
      </c>
      <c r="C149" s="39"/>
      <c r="D149" s="27"/>
      <c r="E149" s="43" t="s">
        <v>91</v>
      </c>
      <c r="F149" s="52">
        <v>2800</v>
      </c>
      <c r="G149" s="52">
        <v>2800</v>
      </c>
      <c r="H149" s="52">
        <v>0</v>
      </c>
      <c r="I149" s="51">
        <f t="shared" si="27"/>
        <v>0</v>
      </c>
    </row>
    <row r="150" spans="2:9" ht="30" customHeight="1" x14ac:dyDescent="0.25">
      <c r="B150" s="38">
        <v>3233</v>
      </c>
      <c r="C150" s="39"/>
      <c r="D150" s="27"/>
      <c r="E150" s="43" t="s">
        <v>99</v>
      </c>
      <c r="F150" s="52">
        <v>2160</v>
      </c>
      <c r="G150" s="52">
        <v>2160</v>
      </c>
      <c r="H150" s="51">
        <v>0</v>
      </c>
      <c r="I150" s="51">
        <f t="shared" si="27"/>
        <v>0</v>
      </c>
    </row>
    <row r="151" spans="2:9" ht="30" customHeight="1" x14ac:dyDescent="0.25">
      <c r="B151" s="38">
        <v>3235</v>
      </c>
      <c r="C151" s="39"/>
      <c r="D151" s="27"/>
      <c r="E151" s="43" t="s">
        <v>101</v>
      </c>
      <c r="F151" s="52">
        <v>800</v>
      </c>
      <c r="G151" s="52">
        <v>800</v>
      </c>
      <c r="H151" s="51">
        <v>199.08</v>
      </c>
      <c r="I151" s="51">
        <f t="shared" si="27"/>
        <v>24.885000000000002</v>
      </c>
    </row>
    <row r="152" spans="2:9" ht="30" customHeight="1" x14ac:dyDescent="0.25">
      <c r="B152" s="38">
        <v>3237</v>
      </c>
      <c r="C152" s="39"/>
      <c r="D152" s="27"/>
      <c r="E152" s="43" t="s">
        <v>103</v>
      </c>
      <c r="F152" s="52">
        <v>61584</v>
      </c>
      <c r="G152" s="52">
        <v>61584</v>
      </c>
      <c r="H152" s="51">
        <v>30639.27</v>
      </c>
      <c r="I152" s="51">
        <f t="shared" si="27"/>
        <v>49.751997272018706</v>
      </c>
    </row>
    <row r="153" spans="2:9" ht="30" customHeight="1" x14ac:dyDescent="0.25">
      <c r="B153" s="38">
        <v>3239</v>
      </c>
      <c r="C153" s="39"/>
      <c r="D153" s="27"/>
      <c r="E153" s="43" t="s">
        <v>105</v>
      </c>
      <c r="F153" s="52">
        <v>46032</v>
      </c>
      <c r="G153" s="52">
        <v>46032</v>
      </c>
      <c r="H153" s="51">
        <v>0</v>
      </c>
      <c r="I153" s="51">
        <f t="shared" si="27"/>
        <v>0</v>
      </c>
    </row>
    <row r="154" spans="2:9" ht="25.5" x14ac:dyDescent="0.25">
      <c r="B154" s="117" t="s">
        <v>7</v>
      </c>
      <c r="C154" s="118"/>
      <c r="D154" s="118"/>
      <c r="E154" s="119"/>
      <c r="F154" s="23" t="s">
        <v>178</v>
      </c>
      <c r="G154" s="23" t="s">
        <v>178</v>
      </c>
      <c r="H154" s="23" t="s">
        <v>180</v>
      </c>
      <c r="I154" s="23" t="s">
        <v>39</v>
      </c>
    </row>
    <row r="155" spans="2:9" s="26" customFormat="1" ht="11.25" x14ac:dyDescent="0.2">
      <c r="B155" s="120">
        <v>1</v>
      </c>
      <c r="C155" s="121"/>
      <c r="D155" s="121"/>
      <c r="E155" s="122"/>
      <c r="F155" s="25">
        <v>2</v>
      </c>
      <c r="G155" s="25">
        <v>2</v>
      </c>
      <c r="H155" s="25">
        <v>3</v>
      </c>
      <c r="I155" s="25" t="s">
        <v>173</v>
      </c>
    </row>
    <row r="156" spans="2:9" ht="30" customHeight="1" x14ac:dyDescent="0.25">
      <c r="B156" s="38">
        <v>3241</v>
      </c>
      <c r="C156" s="39"/>
      <c r="D156" s="27"/>
      <c r="E156" s="43" t="s">
        <v>106</v>
      </c>
      <c r="F156" s="52">
        <v>2000</v>
      </c>
      <c r="G156" s="52">
        <v>2000</v>
      </c>
      <c r="H156" s="51">
        <v>0</v>
      </c>
      <c r="I156" s="51">
        <f t="shared" si="27"/>
        <v>0</v>
      </c>
    </row>
    <row r="157" spans="2:9" ht="30" customHeight="1" x14ac:dyDescent="0.25">
      <c r="B157" s="38">
        <v>3293</v>
      </c>
      <c r="C157" s="39"/>
      <c r="D157" s="27"/>
      <c r="E157" s="43" t="s">
        <v>110</v>
      </c>
      <c r="F157" s="52">
        <v>400</v>
      </c>
      <c r="G157" s="52">
        <v>400</v>
      </c>
      <c r="H157" s="51">
        <v>24.1</v>
      </c>
      <c r="I157" s="51">
        <f t="shared" si="27"/>
        <v>6.0250000000000004</v>
      </c>
    </row>
    <row r="158" spans="2:9" ht="30" customHeight="1" x14ac:dyDescent="0.25">
      <c r="B158" s="38">
        <v>42</v>
      </c>
      <c r="C158" s="39"/>
      <c r="D158" s="27"/>
      <c r="E158" s="43" t="s">
        <v>122</v>
      </c>
      <c r="F158" s="52">
        <f>SUM(F159:F160)</f>
        <v>720</v>
      </c>
      <c r="G158" s="52">
        <f t="shared" ref="G158:H158" si="30">SUM(G159:G160)</f>
        <v>720</v>
      </c>
      <c r="H158" s="52">
        <f t="shared" si="30"/>
        <v>16701.23</v>
      </c>
      <c r="I158" s="51">
        <f t="shared" si="27"/>
        <v>2319.6152777777775</v>
      </c>
    </row>
    <row r="159" spans="2:9" ht="30" customHeight="1" x14ac:dyDescent="0.25">
      <c r="B159" s="38">
        <v>4225</v>
      </c>
      <c r="C159" s="39"/>
      <c r="D159" s="27"/>
      <c r="E159" s="43" t="s">
        <v>185</v>
      </c>
      <c r="F159" s="52">
        <v>0</v>
      </c>
      <c r="G159" s="52">
        <v>0</v>
      </c>
      <c r="H159" s="51">
        <v>16701.23</v>
      </c>
      <c r="I159" s="51"/>
    </row>
    <row r="160" spans="2:9" ht="30" customHeight="1" x14ac:dyDescent="0.25">
      <c r="B160" s="38">
        <v>4227</v>
      </c>
      <c r="C160" s="39"/>
      <c r="D160" s="27"/>
      <c r="E160" s="43" t="s">
        <v>82</v>
      </c>
      <c r="F160" s="52">
        <v>720</v>
      </c>
      <c r="G160" s="52">
        <v>720</v>
      </c>
      <c r="H160" s="51">
        <v>0</v>
      </c>
      <c r="I160" s="51">
        <f t="shared" si="27"/>
        <v>0</v>
      </c>
    </row>
    <row r="161" spans="2:9" ht="30" customHeight="1" x14ac:dyDescent="0.25">
      <c r="B161" s="74" t="s">
        <v>162</v>
      </c>
      <c r="C161" s="75"/>
      <c r="D161" s="76"/>
      <c r="E161" s="71" t="s">
        <v>152</v>
      </c>
      <c r="F161" s="78">
        <f>SUM(F162,F164,F176)</f>
        <v>284209</v>
      </c>
      <c r="G161" s="78">
        <f>SUM(G162,G164,G176)</f>
        <v>284209</v>
      </c>
      <c r="H161" s="78">
        <f>SUM(H162,H164,H176)</f>
        <v>57244.02</v>
      </c>
      <c r="I161" s="79">
        <f t="shared" si="18"/>
        <v>20.141522611880692</v>
      </c>
    </row>
    <row r="162" spans="2:9" ht="30" customHeight="1" x14ac:dyDescent="0.25">
      <c r="B162" s="38">
        <v>31</v>
      </c>
      <c r="C162" s="39"/>
      <c r="D162" s="27"/>
      <c r="E162" s="43" t="s">
        <v>5</v>
      </c>
      <c r="F162" s="52">
        <f>SUM(F163)</f>
        <v>22560</v>
      </c>
      <c r="G162" s="52">
        <f>SUM(G163)</f>
        <v>22560</v>
      </c>
      <c r="H162" s="52">
        <f t="shared" ref="H162" si="31">SUM(H163)</f>
        <v>1238.6600000000001</v>
      </c>
      <c r="I162" s="51">
        <f t="shared" si="18"/>
        <v>5.4905141843971634</v>
      </c>
    </row>
    <row r="163" spans="2:9" ht="30" customHeight="1" x14ac:dyDescent="0.25">
      <c r="B163" s="38">
        <v>3111</v>
      </c>
      <c r="C163" s="39"/>
      <c r="D163" s="27"/>
      <c r="E163" s="43" t="s">
        <v>29</v>
      </c>
      <c r="F163" s="52">
        <v>22560</v>
      </c>
      <c r="G163" s="52">
        <v>22560</v>
      </c>
      <c r="H163" s="51">
        <v>1238.6600000000001</v>
      </c>
      <c r="I163" s="51">
        <f t="shared" si="18"/>
        <v>5.4905141843971634</v>
      </c>
    </row>
    <row r="164" spans="2:9" ht="30" customHeight="1" x14ac:dyDescent="0.25">
      <c r="B164" s="38">
        <v>32</v>
      </c>
      <c r="C164" s="39"/>
      <c r="D164" s="27"/>
      <c r="E164" s="43" t="s">
        <v>10</v>
      </c>
      <c r="F164" s="52">
        <f>SUM(F165:F175)</f>
        <v>146289</v>
      </c>
      <c r="G164" s="52">
        <f>SUM(G165,G166:G175)</f>
        <v>146289</v>
      </c>
      <c r="H164" s="52">
        <f>SUM(H165,H166:H175)</f>
        <v>14120.33</v>
      </c>
      <c r="I164" s="51">
        <f t="shared" si="18"/>
        <v>9.6523525350504826</v>
      </c>
    </row>
    <row r="165" spans="2:9" ht="30" customHeight="1" x14ac:dyDescent="0.25">
      <c r="B165" s="38">
        <v>3211</v>
      </c>
      <c r="C165" s="39"/>
      <c r="D165" s="27"/>
      <c r="E165" s="43" t="s">
        <v>31</v>
      </c>
      <c r="F165" s="52">
        <v>1200</v>
      </c>
      <c r="G165" s="52">
        <v>1200</v>
      </c>
      <c r="H165" s="52">
        <v>0</v>
      </c>
      <c r="I165" s="51">
        <f t="shared" si="18"/>
        <v>0</v>
      </c>
    </row>
    <row r="166" spans="2:9" ht="30" hidden="1" customHeight="1" x14ac:dyDescent="0.25">
      <c r="B166" s="38">
        <v>3213</v>
      </c>
      <c r="C166" s="39"/>
      <c r="D166" s="27"/>
      <c r="E166" s="43" t="s">
        <v>88</v>
      </c>
      <c r="F166" s="52"/>
      <c r="G166" s="52"/>
      <c r="H166" s="52"/>
      <c r="I166" s="51"/>
    </row>
    <row r="167" spans="2:9" ht="30" customHeight="1" x14ac:dyDescent="0.25">
      <c r="B167" s="38">
        <v>3221</v>
      </c>
      <c r="C167" s="39"/>
      <c r="D167" s="27"/>
      <c r="E167" s="43" t="s">
        <v>91</v>
      </c>
      <c r="F167" s="52">
        <v>1200</v>
      </c>
      <c r="G167" s="52">
        <v>1200</v>
      </c>
      <c r="H167" s="52">
        <v>2195.5500000000002</v>
      </c>
      <c r="I167" s="51">
        <f t="shared" si="18"/>
        <v>182.96250000000001</v>
      </c>
    </row>
    <row r="168" spans="2:9" ht="30" customHeight="1" x14ac:dyDescent="0.25">
      <c r="B168" s="38">
        <v>3222</v>
      </c>
      <c r="C168" s="39"/>
      <c r="D168" s="27"/>
      <c r="E168" s="43" t="s">
        <v>92</v>
      </c>
      <c r="F168" s="52">
        <v>262</v>
      </c>
      <c r="G168" s="52">
        <v>262</v>
      </c>
      <c r="H168" s="51">
        <v>917.61</v>
      </c>
      <c r="I168" s="51">
        <f t="shared" si="18"/>
        <v>350.23282442748092</v>
      </c>
    </row>
    <row r="169" spans="2:9" ht="30" customHeight="1" x14ac:dyDescent="0.25">
      <c r="B169" s="38">
        <v>3224</v>
      </c>
      <c r="C169" s="39"/>
      <c r="D169" s="27"/>
      <c r="E169" s="43" t="s">
        <v>94</v>
      </c>
      <c r="F169" s="52">
        <v>5000</v>
      </c>
      <c r="G169" s="52">
        <v>5000</v>
      </c>
      <c r="H169" s="51">
        <v>0</v>
      </c>
      <c r="I169" s="51">
        <f t="shared" si="18"/>
        <v>0</v>
      </c>
    </row>
    <row r="170" spans="2:9" ht="30" customHeight="1" x14ac:dyDescent="0.25">
      <c r="B170" s="38">
        <v>3225</v>
      </c>
      <c r="C170" s="39"/>
      <c r="D170" s="27"/>
      <c r="E170" s="43" t="s">
        <v>95</v>
      </c>
      <c r="F170" s="52">
        <v>0</v>
      </c>
      <c r="G170" s="52">
        <v>0</v>
      </c>
      <c r="H170" s="51">
        <v>706.2</v>
      </c>
      <c r="I170" s="51"/>
    </row>
    <row r="171" spans="2:9" ht="30" customHeight="1" x14ac:dyDescent="0.25">
      <c r="B171" s="38">
        <v>3232</v>
      </c>
      <c r="C171" s="39"/>
      <c r="D171" s="27"/>
      <c r="E171" s="43" t="s">
        <v>98</v>
      </c>
      <c r="F171" s="52">
        <v>0</v>
      </c>
      <c r="G171" s="52">
        <v>0</v>
      </c>
      <c r="H171" s="51">
        <v>5305.8</v>
      </c>
      <c r="I171" s="51"/>
    </row>
    <row r="172" spans="2:9" ht="30" customHeight="1" x14ac:dyDescent="0.25">
      <c r="B172" s="38">
        <v>3233</v>
      </c>
      <c r="C172" s="39"/>
      <c r="D172" s="27"/>
      <c r="E172" s="43" t="s">
        <v>99</v>
      </c>
      <c r="F172" s="52">
        <v>2080</v>
      </c>
      <c r="G172" s="52">
        <v>2080</v>
      </c>
      <c r="H172" s="51">
        <v>0</v>
      </c>
      <c r="I172" s="51">
        <f t="shared" si="18"/>
        <v>0</v>
      </c>
    </row>
    <row r="173" spans="2:9" ht="30" customHeight="1" x14ac:dyDescent="0.25">
      <c r="B173" s="38">
        <v>3237</v>
      </c>
      <c r="C173" s="39"/>
      <c r="D173" s="27"/>
      <c r="E173" s="43" t="s">
        <v>103</v>
      </c>
      <c r="F173" s="52">
        <v>122557</v>
      </c>
      <c r="G173" s="52">
        <v>122557</v>
      </c>
      <c r="H173" s="51">
        <v>4995.17</v>
      </c>
      <c r="I173" s="51">
        <f t="shared" si="18"/>
        <v>4.0757933043400216</v>
      </c>
    </row>
    <row r="174" spans="2:9" ht="30" customHeight="1" x14ac:dyDescent="0.25">
      <c r="B174" s="38">
        <v>3238</v>
      </c>
      <c r="C174" s="39"/>
      <c r="D174" s="27"/>
      <c r="E174" s="43" t="s">
        <v>104</v>
      </c>
      <c r="F174" s="52">
        <v>880</v>
      </c>
      <c r="G174" s="52">
        <v>880</v>
      </c>
      <c r="H174" s="52">
        <v>0</v>
      </c>
      <c r="I174" s="51">
        <f t="shared" si="18"/>
        <v>0</v>
      </c>
    </row>
    <row r="175" spans="2:9" ht="30" customHeight="1" x14ac:dyDescent="0.25">
      <c r="B175" s="38">
        <v>3239</v>
      </c>
      <c r="C175" s="39"/>
      <c r="D175" s="27"/>
      <c r="E175" s="43" t="s">
        <v>105</v>
      </c>
      <c r="F175" s="52">
        <v>13110</v>
      </c>
      <c r="G175" s="52">
        <v>13110</v>
      </c>
      <c r="H175" s="52">
        <v>0</v>
      </c>
      <c r="I175" s="51">
        <f t="shared" si="18"/>
        <v>0</v>
      </c>
    </row>
    <row r="176" spans="2:9" ht="30" customHeight="1" x14ac:dyDescent="0.25">
      <c r="B176" s="38">
        <v>42</v>
      </c>
      <c r="C176" s="39"/>
      <c r="D176" s="27"/>
      <c r="E176" s="43" t="s">
        <v>122</v>
      </c>
      <c r="F176" s="52">
        <f>SUM(F177:F183)</f>
        <v>115360</v>
      </c>
      <c r="G176" s="52">
        <f>SUM(G177:G183)</f>
        <v>115360</v>
      </c>
      <c r="H176" s="52">
        <f t="shared" ref="H176" si="32">SUM(H177:H183)</f>
        <v>41885.03</v>
      </c>
      <c r="I176" s="51">
        <f t="shared" si="18"/>
        <v>36.308105062413318</v>
      </c>
    </row>
    <row r="177" spans="2:9" ht="30" customHeight="1" x14ac:dyDescent="0.25">
      <c r="B177" s="38">
        <v>4214</v>
      </c>
      <c r="C177" s="39"/>
      <c r="D177" s="27"/>
      <c r="E177" s="43" t="s">
        <v>122</v>
      </c>
      <c r="F177" s="52">
        <v>50000</v>
      </c>
      <c r="G177" s="52">
        <v>50000</v>
      </c>
      <c r="H177" s="51">
        <v>0</v>
      </c>
      <c r="I177" s="51">
        <f t="shared" si="18"/>
        <v>0</v>
      </c>
    </row>
    <row r="178" spans="2:9" ht="30" customHeight="1" x14ac:dyDescent="0.25">
      <c r="B178" s="38">
        <v>4221</v>
      </c>
      <c r="C178" s="39"/>
      <c r="D178" s="27"/>
      <c r="E178" s="43" t="s">
        <v>127</v>
      </c>
      <c r="F178" s="52">
        <v>1600</v>
      </c>
      <c r="G178" s="52">
        <v>1600</v>
      </c>
      <c r="H178" s="51">
        <v>280</v>
      </c>
      <c r="I178" s="51">
        <f t="shared" si="18"/>
        <v>17.5</v>
      </c>
    </row>
    <row r="179" spans="2:9" ht="30" customHeight="1" x14ac:dyDescent="0.25">
      <c r="B179" s="38">
        <v>4222</v>
      </c>
      <c r="C179" s="39"/>
      <c r="D179" s="27"/>
      <c r="E179" s="43" t="s">
        <v>128</v>
      </c>
      <c r="F179" s="52">
        <v>0</v>
      </c>
      <c r="G179" s="52">
        <v>0</v>
      </c>
      <c r="H179" s="51">
        <v>9980</v>
      </c>
      <c r="I179" s="51"/>
    </row>
    <row r="180" spans="2:9" ht="30" customHeight="1" x14ac:dyDescent="0.25">
      <c r="B180" s="38">
        <v>4223</v>
      </c>
      <c r="C180" s="39"/>
      <c r="D180" s="27"/>
      <c r="E180" s="43" t="s">
        <v>129</v>
      </c>
      <c r="F180" s="52">
        <v>15360</v>
      </c>
      <c r="G180" s="52">
        <v>15360</v>
      </c>
      <c r="H180" s="51">
        <v>4965.03</v>
      </c>
      <c r="I180" s="51">
        <f t="shared" si="18"/>
        <v>32.324414062500004</v>
      </c>
    </row>
    <row r="181" spans="2:9" ht="30" customHeight="1" x14ac:dyDescent="0.25">
      <c r="B181" s="38">
        <v>4225</v>
      </c>
      <c r="C181" s="39"/>
      <c r="D181" s="27"/>
      <c r="E181" s="43" t="s">
        <v>185</v>
      </c>
      <c r="F181" s="52">
        <v>19000</v>
      </c>
      <c r="G181" s="52">
        <v>19000</v>
      </c>
      <c r="H181" s="51">
        <v>0</v>
      </c>
      <c r="I181" s="51">
        <f t="shared" si="18"/>
        <v>0</v>
      </c>
    </row>
    <row r="182" spans="2:9" ht="30" customHeight="1" x14ac:dyDescent="0.25">
      <c r="B182" s="38">
        <v>4227</v>
      </c>
      <c r="C182" s="39"/>
      <c r="D182" s="27"/>
      <c r="E182" s="43" t="s">
        <v>82</v>
      </c>
      <c r="F182" s="52">
        <v>29400</v>
      </c>
      <c r="G182" s="52">
        <v>29400</v>
      </c>
      <c r="H182" s="51">
        <v>0</v>
      </c>
      <c r="I182" s="51">
        <f t="shared" si="18"/>
        <v>0</v>
      </c>
    </row>
    <row r="183" spans="2:9" ht="30" customHeight="1" x14ac:dyDescent="0.25">
      <c r="B183" s="127">
        <v>4511</v>
      </c>
      <c r="C183" s="127"/>
      <c r="D183" s="127"/>
      <c r="E183" s="43" t="s">
        <v>134</v>
      </c>
      <c r="F183" s="52">
        <v>0</v>
      </c>
      <c r="G183" s="52">
        <v>0</v>
      </c>
      <c r="H183" s="51">
        <v>26660</v>
      </c>
      <c r="I183" s="51"/>
    </row>
    <row r="184" spans="2:9" ht="30" customHeight="1" x14ac:dyDescent="0.25">
      <c r="B184" s="74" t="s">
        <v>163</v>
      </c>
      <c r="C184" s="75"/>
      <c r="D184" s="76"/>
      <c r="E184" s="71" t="s">
        <v>153</v>
      </c>
      <c r="F184" s="78">
        <f>SUM(F185,F187)</f>
        <v>0</v>
      </c>
      <c r="G184" s="78">
        <f t="shared" ref="G184:H184" si="33">SUM(G185,G187)</f>
        <v>0</v>
      </c>
      <c r="H184" s="78">
        <f t="shared" si="33"/>
        <v>1541.8500000000001</v>
      </c>
      <c r="I184" s="79"/>
    </row>
    <row r="185" spans="2:9" ht="30" customHeight="1" x14ac:dyDescent="0.25">
      <c r="B185" s="38">
        <v>32</v>
      </c>
      <c r="C185" s="39"/>
      <c r="D185" s="27"/>
      <c r="E185" s="43" t="s">
        <v>10</v>
      </c>
      <c r="F185" s="52">
        <f>SUM(F186)</f>
        <v>0</v>
      </c>
      <c r="G185" s="52">
        <f t="shared" ref="G185" si="34">SUM(G186)</f>
        <v>0</v>
      </c>
      <c r="H185" s="52">
        <f t="shared" ref="H185" si="35">SUM(H186)</f>
        <v>1276.4000000000001</v>
      </c>
      <c r="I185" s="51"/>
    </row>
    <row r="186" spans="2:9" ht="30" customHeight="1" x14ac:dyDescent="0.25">
      <c r="B186" s="38">
        <v>3222</v>
      </c>
      <c r="C186" s="39"/>
      <c r="D186" s="27"/>
      <c r="E186" s="43" t="s">
        <v>92</v>
      </c>
      <c r="F186" s="52">
        <v>0</v>
      </c>
      <c r="G186" s="52">
        <v>0</v>
      </c>
      <c r="H186" s="52">
        <v>1276.4000000000001</v>
      </c>
      <c r="I186" s="51"/>
    </row>
    <row r="187" spans="2:9" ht="30" customHeight="1" x14ac:dyDescent="0.25">
      <c r="B187" s="38">
        <v>42</v>
      </c>
      <c r="C187" s="39"/>
      <c r="D187" s="27"/>
      <c r="E187" s="43" t="s">
        <v>122</v>
      </c>
      <c r="F187" s="52">
        <f>SUM(F188)</f>
        <v>0</v>
      </c>
      <c r="G187" s="52">
        <f t="shared" ref="G187:H187" si="36">SUM(G188)</f>
        <v>0</v>
      </c>
      <c r="H187" s="52">
        <f t="shared" si="36"/>
        <v>265.45</v>
      </c>
      <c r="I187" s="51"/>
    </row>
    <row r="188" spans="2:9" ht="30" customHeight="1" x14ac:dyDescent="0.25">
      <c r="B188" s="38">
        <v>4227</v>
      </c>
      <c r="C188" s="39"/>
      <c r="D188" s="27"/>
      <c r="E188" s="43" t="s">
        <v>82</v>
      </c>
      <c r="F188" s="52">
        <v>0</v>
      </c>
      <c r="G188" s="52">
        <v>0</v>
      </c>
      <c r="H188" s="51">
        <v>265.45</v>
      </c>
      <c r="I188" s="51"/>
    </row>
    <row r="189" spans="2:9" ht="30" customHeight="1" x14ac:dyDescent="0.25">
      <c r="B189" s="74" t="s">
        <v>165</v>
      </c>
      <c r="C189" s="75"/>
      <c r="D189" s="76"/>
      <c r="E189" s="71" t="s">
        <v>164</v>
      </c>
      <c r="F189" s="78">
        <f>SUM(F190)</f>
        <v>80000</v>
      </c>
      <c r="G189" s="78">
        <f>SUM(G190)</f>
        <v>80000</v>
      </c>
      <c r="H189" s="78">
        <f t="shared" ref="H189" si="37">SUM(H190)</f>
        <v>11769.76</v>
      </c>
      <c r="I189" s="79">
        <f t="shared" ref="I189:I198" si="38">H189/G189*100</f>
        <v>14.712200000000001</v>
      </c>
    </row>
    <row r="190" spans="2:9" ht="30" customHeight="1" x14ac:dyDescent="0.25">
      <c r="B190" s="127">
        <v>42</v>
      </c>
      <c r="C190" s="127"/>
      <c r="D190" s="127"/>
      <c r="E190" s="43" t="s">
        <v>122</v>
      </c>
      <c r="F190" s="52">
        <f>SUM(F191:F198)</f>
        <v>80000</v>
      </c>
      <c r="G190" s="52">
        <f t="shared" ref="G190:H190" si="39">SUM(G191:G198)</f>
        <v>80000</v>
      </c>
      <c r="H190" s="52">
        <f t="shared" si="39"/>
        <v>11769.76</v>
      </c>
      <c r="I190" s="51">
        <f t="shared" si="38"/>
        <v>14.712200000000001</v>
      </c>
    </row>
    <row r="191" spans="2:9" ht="30" customHeight="1" x14ac:dyDescent="0.25">
      <c r="B191" s="38">
        <v>4214</v>
      </c>
      <c r="C191" s="39"/>
      <c r="D191" s="27"/>
      <c r="E191" s="43" t="s">
        <v>125</v>
      </c>
      <c r="F191" s="52">
        <v>0</v>
      </c>
      <c r="G191" s="52">
        <v>0</v>
      </c>
      <c r="H191" s="52">
        <v>3850</v>
      </c>
      <c r="I191" s="51"/>
    </row>
    <row r="192" spans="2:9" ht="30" customHeight="1" x14ac:dyDescent="0.25">
      <c r="B192" s="38">
        <v>4221</v>
      </c>
      <c r="C192" s="39"/>
      <c r="D192" s="27"/>
      <c r="E192" s="43" t="s">
        <v>127</v>
      </c>
      <c r="F192" s="52">
        <v>0</v>
      </c>
      <c r="G192" s="52">
        <v>0</v>
      </c>
      <c r="H192" s="52">
        <v>6021.76</v>
      </c>
      <c r="I192" s="51"/>
    </row>
    <row r="193" spans="2:9" ht="30" customHeight="1" x14ac:dyDescent="0.25">
      <c r="B193" s="38">
        <v>4222</v>
      </c>
      <c r="C193" s="39"/>
      <c r="D193" s="27"/>
      <c r="E193" s="43" t="s">
        <v>128</v>
      </c>
      <c r="F193" s="52">
        <v>0</v>
      </c>
      <c r="G193" s="52">
        <v>0</v>
      </c>
      <c r="H193" s="52">
        <v>256</v>
      </c>
      <c r="I193" s="51"/>
    </row>
    <row r="194" spans="2:9" ht="30" customHeight="1" x14ac:dyDescent="0.25">
      <c r="B194" s="38">
        <v>4223</v>
      </c>
      <c r="C194" s="39"/>
      <c r="D194" s="27"/>
      <c r="E194" s="43" t="s">
        <v>129</v>
      </c>
      <c r="F194" s="52">
        <v>20000</v>
      </c>
      <c r="G194" s="52">
        <v>20000</v>
      </c>
      <c r="H194" s="51">
        <v>0</v>
      </c>
      <c r="I194" s="51">
        <f t="shared" si="38"/>
        <v>0</v>
      </c>
    </row>
    <row r="195" spans="2:9" ht="30" customHeight="1" x14ac:dyDescent="0.25">
      <c r="B195" s="38">
        <v>4225</v>
      </c>
      <c r="C195" s="39"/>
      <c r="D195" s="27"/>
      <c r="E195" s="43" t="s">
        <v>185</v>
      </c>
      <c r="F195" s="52">
        <v>5000</v>
      </c>
      <c r="G195" s="52">
        <v>5000</v>
      </c>
      <c r="H195" s="51">
        <v>442</v>
      </c>
      <c r="I195" s="51">
        <f t="shared" si="38"/>
        <v>8.84</v>
      </c>
    </row>
    <row r="196" spans="2:9" ht="30" customHeight="1" x14ac:dyDescent="0.25">
      <c r="B196" s="38">
        <v>4227</v>
      </c>
      <c r="C196" s="39"/>
      <c r="D196" s="27"/>
      <c r="E196" s="43" t="s">
        <v>82</v>
      </c>
      <c r="F196" s="52">
        <v>25000</v>
      </c>
      <c r="G196" s="52">
        <v>25000</v>
      </c>
      <c r="H196" s="51">
        <v>1200</v>
      </c>
      <c r="I196" s="51">
        <f t="shared" si="38"/>
        <v>4.8</v>
      </c>
    </row>
    <row r="197" spans="2:9" ht="30" hidden="1" customHeight="1" x14ac:dyDescent="0.25">
      <c r="B197" s="38">
        <v>4231</v>
      </c>
      <c r="C197" s="39"/>
      <c r="D197" s="27"/>
      <c r="E197" s="43" t="s">
        <v>74</v>
      </c>
      <c r="F197" s="52"/>
      <c r="G197" s="52"/>
      <c r="H197" s="51"/>
      <c r="I197" s="51" t="e">
        <f t="shared" si="38"/>
        <v>#DIV/0!</v>
      </c>
    </row>
    <row r="198" spans="2:9" ht="30" customHeight="1" x14ac:dyDescent="0.25">
      <c r="B198" s="124">
        <v>4233</v>
      </c>
      <c r="C198" s="125"/>
      <c r="D198" s="126"/>
      <c r="E198" s="29" t="s">
        <v>80</v>
      </c>
      <c r="F198" s="52">
        <v>30000</v>
      </c>
      <c r="G198" s="52">
        <v>30000</v>
      </c>
      <c r="H198" s="51">
        <v>0</v>
      </c>
      <c r="I198" s="51">
        <f t="shared" si="38"/>
        <v>0</v>
      </c>
    </row>
    <row r="201" spans="2:9" x14ac:dyDescent="0.25">
      <c r="B201" s="28"/>
      <c r="C201" s="28"/>
      <c r="D201" s="28"/>
      <c r="E201" s="49"/>
      <c r="F201" s="28"/>
      <c r="G201" s="28"/>
      <c r="H201" s="28"/>
      <c r="I201" s="28"/>
    </row>
    <row r="202" spans="2:9" x14ac:dyDescent="0.25">
      <c r="B202" s="28"/>
      <c r="C202" s="28"/>
      <c r="D202" s="28"/>
      <c r="E202" s="49"/>
      <c r="F202" s="28"/>
      <c r="G202" s="28"/>
      <c r="H202" s="28"/>
      <c r="I202" s="28"/>
    </row>
    <row r="203" spans="2:9" x14ac:dyDescent="0.25">
      <c r="B203" s="28"/>
      <c r="C203" s="28"/>
      <c r="D203" s="28"/>
      <c r="E203" s="49"/>
      <c r="F203" s="28"/>
      <c r="G203" s="28"/>
      <c r="H203" s="28"/>
      <c r="I203" s="28"/>
    </row>
  </sheetData>
  <mergeCells count="27">
    <mergeCell ref="B53:E53"/>
    <mergeCell ref="B54:E54"/>
    <mergeCell ref="B154:E154"/>
    <mergeCell ref="B155:E155"/>
    <mergeCell ref="B9:D9"/>
    <mergeCell ref="B99:E99"/>
    <mergeCell ref="B2:I2"/>
    <mergeCell ref="B4:I4"/>
    <mergeCell ref="B6:E6"/>
    <mergeCell ref="B7:E7"/>
    <mergeCell ref="B8:D8"/>
    <mergeCell ref="B198:D198"/>
    <mergeCell ref="B183:D183"/>
    <mergeCell ref="B190:D190"/>
    <mergeCell ref="B24:D24"/>
    <mergeCell ref="B10:D10"/>
    <mergeCell ref="B11:D11"/>
    <mergeCell ref="B13:D13"/>
    <mergeCell ref="B14:D14"/>
    <mergeCell ref="B15:D15"/>
    <mergeCell ref="B16:D16"/>
    <mergeCell ref="B17:D17"/>
    <mergeCell ref="B18:D18"/>
    <mergeCell ref="B21:D21"/>
    <mergeCell ref="B22:D22"/>
    <mergeCell ref="B23:D23"/>
    <mergeCell ref="B98:E98"/>
  </mergeCells>
  <pageMargins left="0.7" right="0.7" top="0.75" bottom="0.75" header="0.3" footer="0.3"/>
  <pageSetup paperSize="9" scale="51" fitToHeight="0" orientation="portrait" r:id="rId1"/>
  <rowBreaks count="1" manualBreakCount="1">
    <brk id="9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5</vt:i4>
      </vt:variant>
      <vt:variant>
        <vt:lpstr>Imenovani rasponi</vt:lpstr>
      </vt:variant>
      <vt:variant>
        <vt:i4>1</vt:i4>
      </vt:variant>
    </vt:vector>
  </HeadingPairs>
  <TitlesOfParts>
    <vt:vector size="6" baseType="lpstr">
      <vt:lpstr>SAŽETAK</vt:lpstr>
      <vt:lpstr> Račun prihoda i rashoda</vt:lpstr>
      <vt:lpstr>Rashodi prema izvorima finan</vt:lpstr>
      <vt:lpstr>Rashodi prema funkcijskoj k </vt:lpstr>
      <vt:lpstr>POSEBNI DIO</vt:lpstr>
      <vt:lpstr>SAŽETAK!Podrucje_ispisa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Magda</cp:lastModifiedBy>
  <cp:lastPrinted>2025-07-18T06:50:20Z</cp:lastPrinted>
  <dcterms:created xsi:type="dcterms:W3CDTF">2022-08-12T12:51:27Z</dcterms:created>
  <dcterms:modified xsi:type="dcterms:W3CDTF">2025-07-25T07:55:59Z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Tablica ogledni format izvještaja o izvršenju PKDP.xlsx</vt:lpwstr>
  </property>
</Properties>
</file>