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REANNA\Godišnji izvještaj o izvršenju Financijskog plana 2025\"/>
    </mc:Choice>
  </mc:AlternateContent>
  <xr:revisionPtr revIDLastSave="0" documentId="8_{92CED594-E591-4025-9D70-4A8BD3A357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0">SAŽETAK!$B$1:$L$27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7" l="1"/>
  <c r="G82" i="7" s="1"/>
  <c r="H89" i="7"/>
  <c r="H82" i="7" s="1"/>
  <c r="G78" i="7"/>
  <c r="H78" i="7"/>
  <c r="F78" i="7"/>
  <c r="G206" i="7"/>
  <c r="H206" i="7"/>
  <c r="F206" i="7"/>
  <c r="G150" i="7"/>
  <c r="H150" i="7"/>
  <c r="F150" i="7"/>
  <c r="F144" i="7"/>
  <c r="F89" i="7"/>
  <c r="F82" i="7" s="1"/>
  <c r="G31" i="7"/>
  <c r="H31" i="7"/>
  <c r="F31" i="7"/>
  <c r="F222" i="7"/>
  <c r="F220" i="7"/>
  <c r="F219" i="7" s="1"/>
  <c r="F217" i="7"/>
  <c r="F212" i="7"/>
  <c r="F205" i="7"/>
  <c r="F203" i="7"/>
  <c r="F194" i="7"/>
  <c r="F176" i="7"/>
  <c r="F173" i="7"/>
  <c r="F170" i="7"/>
  <c r="F166" i="7"/>
  <c r="F145" i="7"/>
  <c r="F140" i="7"/>
  <c r="F126" i="7"/>
  <c r="F124" i="7"/>
  <c r="F122" i="7"/>
  <c r="F119" i="7"/>
  <c r="F83" i="7"/>
  <c r="F68" i="7"/>
  <c r="F66" i="7"/>
  <c r="F64" i="7"/>
  <c r="F60" i="7"/>
  <c r="F25" i="7"/>
  <c r="F21" i="7"/>
  <c r="F19" i="7"/>
  <c r="F18" i="7" s="1"/>
  <c r="F17" i="7" s="1"/>
  <c r="F8" i="7"/>
  <c r="D33" i="5"/>
  <c r="D31" i="5"/>
  <c r="D28" i="5"/>
  <c r="D26" i="5"/>
  <c r="D21" i="5" s="1"/>
  <c r="D24" i="5"/>
  <c r="D22" i="5"/>
  <c r="D18" i="5"/>
  <c r="D16" i="5"/>
  <c r="D13" i="5"/>
  <c r="D11" i="5"/>
  <c r="D9" i="5"/>
  <c r="D7" i="5"/>
  <c r="D6" i="5"/>
  <c r="H149" i="3"/>
  <c r="H147" i="3"/>
  <c r="H145" i="3"/>
  <c r="H144" i="3"/>
  <c r="H142" i="3"/>
  <c r="H140" i="3"/>
  <c r="H137" i="3"/>
  <c r="H135" i="3"/>
  <c r="H127" i="3"/>
  <c r="H124" i="3"/>
  <c r="H123" i="3" s="1"/>
  <c r="H122" i="3" s="1"/>
  <c r="H120" i="3"/>
  <c r="H119" i="3" s="1"/>
  <c r="H117" i="3"/>
  <c r="H116" i="3"/>
  <c r="H112" i="3"/>
  <c r="H111" i="3" s="1"/>
  <c r="H107" i="3"/>
  <c r="H105" i="3"/>
  <c r="H104" i="3"/>
  <c r="H96" i="3"/>
  <c r="H94" i="3"/>
  <c r="H84" i="3"/>
  <c r="H77" i="3"/>
  <c r="H72" i="3"/>
  <c r="H68" i="3"/>
  <c r="H66" i="3"/>
  <c r="H63" i="3"/>
  <c r="H55" i="3"/>
  <c r="H52" i="3"/>
  <c r="H50" i="3"/>
  <c r="H49" i="3" s="1"/>
  <c r="H48" i="3" s="1"/>
  <c r="H46" i="3"/>
  <c r="H44" i="3"/>
  <c r="H43" i="3" s="1"/>
  <c r="H41" i="3"/>
  <c r="H40" i="3"/>
  <c r="H37" i="3"/>
  <c r="H34" i="3"/>
  <c r="H33" i="3" s="1"/>
  <c r="H31" i="3"/>
  <c r="H30" i="3"/>
  <c r="H26" i="3"/>
  <c r="H25" i="3" s="1"/>
  <c r="H21" i="3"/>
  <c r="H19" i="3"/>
  <c r="H16" i="3"/>
  <c r="H12" i="3" s="1"/>
  <c r="H13" i="3"/>
  <c r="H26" i="1"/>
  <c r="H23" i="1"/>
  <c r="H15" i="1"/>
  <c r="H12" i="1"/>
  <c r="H16" i="1" s="1"/>
  <c r="H27" i="1" s="1"/>
  <c r="F172" i="7" l="1"/>
  <c r="F24" i="7"/>
  <c r="H62" i="3"/>
  <c r="H71" i="3"/>
  <c r="H11" i="3"/>
  <c r="H10" i="3" s="1"/>
  <c r="H61" i="3"/>
  <c r="H60" i="3" s="1"/>
  <c r="I96" i="3"/>
  <c r="J96" i="3"/>
  <c r="G96" i="3"/>
  <c r="I52" i="3"/>
  <c r="L103" i="3"/>
  <c r="L106" i="3"/>
  <c r="L108" i="3"/>
  <c r="L109" i="3"/>
  <c r="L110" i="3"/>
  <c r="K102" i="3"/>
  <c r="K103" i="3"/>
  <c r="K106" i="3"/>
  <c r="K108" i="3"/>
  <c r="K109" i="3"/>
  <c r="K110" i="3"/>
  <c r="L51" i="3"/>
  <c r="L53" i="3"/>
  <c r="L54" i="3"/>
  <c r="K51" i="3"/>
  <c r="K17" i="3"/>
  <c r="K18" i="3"/>
  <c r="K20" i="3"/>
  <c r="K22" i="3"/>
  <c r="K23" i="3"/>
  <c r="K24" i="3"/>
  <c r="K27" i="3"/>
  <c r="K28" i="3"/>
  <c r="K29" i="3"/>
  <c r="I182" i="7"/>
  <c r="I183" i="7"/>
  <c r="I225" i="7"/>
  <c r="I226" i="7"/>
  <c r="I227" i="7"/>
  <c r="I223" i="7"/>
  <c r="H212" i="7"/>
  <c r="G212" i="7"/>
  <c r="H203" i="7"/>
  <c r="G203" i="7"/>
  <c r="I198" i="7"/>
  <c r="I204" i="7"/>
  <c r="H166" i="7"/>
  <c r="G166" i="7"/>
  <c r="I169" i="7"/>
  <c r="H170" i="7"/>
  <c r="G170" i="7"/>
  <c r="I168" i="7"/>
  <c r="I163" i="7"/>
  <c r="I164" i="7"/>
  <c r="I165" i="7"/>
  <c r="I151" i="7"/>
  <c r="I152" i="7"/>
  <c r="I155" i="7"/>
  <c r="I156" i="7"/>
  <c r="I160" i="7"/>
  <c r="H145" i="7"/>
  <c r="G145" i="7"/>
  <c r="I149" i="7"/>
  <c r="I148" i="7"/>
  <c r="G83" i="7"/>
  <c r="G119" i="7"/>
  <c r="I141" i="7"/>
  <c r="I142" i="7"/>
  <c r="I143" i="7"/>
  <c r="H140" i="7"/>
  <c r="G140" i="7"/>
  <c r="I138" i="7"/>
  <c r="I61" i="7"/>
  <c r="I52" i="7"/>
  <c r="H19" i="7"/>
  <c r="G19" i="7"/>
  <c r="H21" i="7"/>
  <c r="G21" i="7"/>
  <c r="I22" i="7"/>
  <c r="C7" i="8"/>
  <c r="C6" i="8"/>
  <c r="F23" i="7" l="1"/>
  <c r="F16" i="7" s="1"/>
  <c r="H144" i="7"/>
  <c r="G144" i="7"/>
  <c r="I203" i="7"/>
  <c r="I140" i="7"/>
  <c r="G18" i="7"/>
  <c r="I21" i="7"/>
  <c r="H18" i="7"/>
  <c r="C33" i="5"/>
  <c r="C31" i="5"/>
  <c r="C28" i="5"/>
  <c r="C26" i="5"/>
  <c r="C24" i="5"/>
  <c r="C22" i="5"/>
  <c r="C18" i="5"/>
  <c r="C16" i="5"/>
  <c r="C13" i="5"/>
  <c r="C11" i="5"/>
  <c r="C9" i="5"/>
  <c r="C7" i="5"/>
  <c r="C6" i="5"/>
  <c r="L139" i="3"/>
  <c r="L148" i="3"/>
  <c r="L150" i="3"/>
  <c r="I149" i="3"/>
  <c r="J149" i="3"/>
  <c r="G149" i="3"/>
  <c r="G147" i="3"/>
  <c r="G145" i="3"/>
  <c r="G144" i="3" s="1"/>
  <c r="G142" i="3"/>
  <c r="G140" i="3"/>
  <c r="G137" i="3"/>
  <c r="G135" i="3"/>
  <c r="G127" i="3"/>
  <c r="G124" i="3"/>
  <c r="G120" i="3"/>
  <c r="G119" i="3" s="1"/>
  <c r="G117" i="3"/>
  <c r="G116" i="3" s="1"/>
  <c r="G112" i="3"/>
  <c r="G111" i="3" s="1"/>
  <c r="G107" i="3"/>
  <c r="G105" i="3"/>
  <c r="G94" i="3"/>
  <c r="G84" i="3"/>
  <c r="G77" i="3"/>
  <c r="G72" i="3"/>
  <c r="G68" i="3"/>
  <c r="G66" i="3"/>
  <c r="G123" i="3" l="1"/>
  <c r="G122" i="3" s="1"/>
  <c r="C21" i="5"/>
  <c r="L149" i="3"/>
  <c r="G71" i="3"/>
  <c r="G104" i="3"/>
  <c r="J34" i="3" l="1"/>
  <c r="G46" i="3"/>
  <c r="G44" i="3"/>
  <c r="G41" i="3"/>
  <c r="G40" i="3" s="1"/>
  <c r="G37" i="3"/>
  <c r="G34" i="3"/>
  <c r="G31" i="3"/>
  <c r="G30" i="3"/>
  <c r="G26" i="3"/>
  <c r="G25" i="3" s="1"/>
  <c r="G21" i="3"/>
  <c r="G19" i="3"/>
  <c r="G16" i="3"/>
  <c r="G13" i="3"/>
  <c r="G55" i="3"/>
  <c r="G52" i="3"/>
  <c r="G50" i="3"/>
  <c r="L18" i="3"/>
  <c r="L22" i="3"/>
  <c r="L23" i="3"/>
  <c r="L143" i="3"/>
  <c r="K143" i="3"/>
  <c r="J142" i="3"/>
  <c r="I142" i="3"/>
  <c r="G126" i="7"/>
  <c r="H220" i="7"/>
  <c r="G220" i="7"/>
  <c r="G49" i="3" l="1"/>
  <c r="G43" i="3"/>
  <c r="G33" i="3"/>
  <c r="G12" i="3"/>
  <c r="L142" i="3"/>
  <c r="K142" i="3"/>
  <c r="G68" i="7"/>
  <c r="H222" i="7"/>
  <c r="H219" i="7" s="1"/>
  <c r="G222" i="7"/>
  <c r="G219" i="7" s="1"/>
  <c r="I224" i="7"/>
  <c r="G217" i="7"/>
  <c r="H217" i="7"/>
  <c r="G194" i="7"/>
  <c r="I201" i="7"/>
  <c r="G176" i="7"/>
  <c r="I177" i="7"/>
  <c r="I189" i="7"/>
  <c r="G173" i="7"/>
  <c r="H173" i="7"/>
  <c r="I87" i="7"/>
  <c r="I190" i="7"/>
  <c r="I191" i="7"/>
  <c r="I196" i="7"/>
  <c r="I199" i="7"/>
  <c r="I200" i="7"/>
  <c r="I197" i="7"/>
  <c r="J41" i="3"/>
  <c r="L28" i="3"/>
  <c r="G63" i="3"/>
  <c r="G17" i="5"/>
  <c r="H14" i="5"/>
  <c r="H15" i="5"/>
  <c r="G14" i="5"/>
  <c r="I208" i="7"/>
  <c r="I215" i="7"/>
  <c r="I186" i="7"/>
  <c r="I167" i="7"/>
  <c r="I161" i="7"/>
  <c r="I146" i="7"/>
  <c r="I12" i="7"/>
  <c r="G32" i="5"/>
  <c r="G34" i="5"/>
  <c r="G29" i="5"/>
  <c r="H29" i="5"/>
  <c r="K141" i="3"/>
  <c r="I137" i="3"/>
  <c r="J137" i="3"/>
  <c r="K56" i="3"/>
  <c r="K45" i="3"/>
  <c r="K38" i="3"/>
  <c r="K36" i="3"/>
  <c r="K14" i="3"/>
  <c r="K39" i="3"/>
  <c r="K42" i="3"/>
  <c r="L14" i="3"/>
  <c r="L15" i="3"/>
  <c r="L17" i="3"/>
  <c r="L24" i="3"/>
  <c r="I19" i="3"/>
  <c r="J19" i="3"/>
  <c r="K19" i="3" s="1"/>
  <c r="J13" i="3"/>
  <c r="G172" i="7" l="1"/>
  <c r="I89" i="7"/>
  <c r="H126" i="7"/>
  <c r="L137" i="3"/>
  <c r="G205" i="7"/>
  <c r="H68" i="7"/>
  <c r="H205" i="7"/>
  <c r="H194" i="7"/>
  <c r="H176" i="7"/>
  <c r="H172" i="7" s="1"/>
  <c r="I31" i="7"/>
  <c r="I212" i="7"/>
  <c r="G62" i="3"/>
  <c r="G61" i="3" s="1"/>
  <c r="G11" i="3"/>
  <c r="I166" i="7"/>
  <c r="I145" i="7"/>
  <c r="I150" i="7"/>
  <c r="K137" i="3"/>
  <c r="K138" i="3"/>
  <c r="L25" i="1"/>
  <c r="L24" i="1"/>
  <c r="K25" i="1"/>
  <c r="K24" i="1"/>
  <c r="L14" i="1"/>
  <c r="L13" i="1"/>
  <c r="L11" i="1"/>
  <c r="L10" i="1"/>
  <c r="I18" i="7"/>
  <c r="I19" i="7"/>
  <c r="I20" i="7"/>
  <c r="I26" i="7"/>
  <c r="I27" i="7"/>
  <c r="I28" i="7"/>
  <c r="I29" i="7"/>
  <c r="I30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5" i="7"/>
  <c r="I56" i="7"/>
  <c r="I57" i="7"/>
  <c r="I58" i="7"/>
  <c r="I59" i="7"/>
  <c r="I62" i="7"/>
  <c r="I63" i="7"/>
  <c r="I67" i="7"/>
  <c r="I69" i="7"/>
  <c r="I70" i="7"/>
  <c r="I71" i="7"/>
  <c r="I72" i="7"/>
  <c r="I73" i="7"/>
  <c r="I75" i="7"/>
  <c r="I79" i="7"/>
  <c r="I80" i="7"/>
  <c r="I84" i="7"/>
  <c r="I85" i="7"/>
  <c r="I86" i="7"/>
  <c r="I88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6" i="7"/>
  <c r="I107" i="7"/>
  <c r="I108" i="7"/>
  <c r="I109" i="7"/>
  <c r="I110" i="7"/>
  <c r="I111" i="7"/>
  <c r="I112" i="7"/>
  <c r="I113" i="7"/>
  <c r="I114" i="7"/>
  <c r="I115" i="7"/>
  <c r="I116" i="7"/>
  <c r="I118" i="7"/>
  <c r="I120" i="7"/>
  <c r="I121" i="7"/>
  <c r="I123" i="7"/>
  <c r="I127" i="7"/>
  <c r="I128" i="7"/>
  <c r="I129" i="7"/>
  <c r="I130" i="7"/>
  <c r="I131" i="7"/>
  <c r="I132" i="7"/>
  <c r="I133" i="7"/>
  <c r="I134" i="7"/>
  <c r="I135" i="7"/>
  <c r="I136" i="7"/>
  <c r="I174" i="7"/>
  <c r="I180" i="7"/>
  <c r="I185" i="7"/>
  <c r="I229" i="7"/>
  <c r="I230" i="7"/>
  <c r="G8" i="7"/>
  <c r="I15" i="7"/>
  <c r="I14" i="7"/>
  <c r="I9" i="7"/>
  <c r="G17" i="7"/>
  <c r="H17" i="7"/>
  <c r="G124" i="7"/>
  <c r="H124" i="7"/>
  <c r="G122" i="7"/>
  <c r="H122" i="7"/>
  <c r="H119" i="7"/>
  <c r="H83" i="7"/>
  <c r="G66" i="7"/>
  <c r="H66" i="7"/>
  <c r="G64" i="7"/>
  <c r="H64" i="7"/>
  <c r="G60" i="7"/>
  <c r="H60" i="7"/>
  <c r="G25" i="7"/>
  <c r="H25" i="7"/>
  <c r="H8" i="8"/>
  <c r="H7" i="8"/>
  <c r="G8" i="8"/>
  <c r="D7" i="8"/>
  <c r="E7" i="8"/>
  <c r="F7" i="8"/>
  <c r="F6" i="8" s="1"/>
  <c r="D6" i="8"/>
  <c r="E6" i="8"/>
  <c r="G23" i="5"/>
  <c r="E28" i="5"/>
  <c r="F26" i="5"/>
  <c r="E22" i="5"/>
  <c r="F22" i="5"/>
  <c r="H22" i="5" s="1"/>
  <c r="E24" i="5"/>
  <c r="F24" i="5"/>
  <c r="H24" i="5" s="1"/>
  <c r="E26" i="5"/>
  <c r="F28" i="5"/>
  <c r="E31" i="5"/>
  <c r="F31" i="5"/>
  <c r="G31" i="5" s="1"/>
  <c r="E33" i="5"/>
  <c r="F33" i="5"/>
  <c r="G33" i="5" s="1"/>
  <c r="H30" i="5"/>
  <c r="H32" i="5"/>
  <c r="H34" i="5"/>
  <c r="H25" i="5"/>
  <c r="H23" i="5"/>
  <c r="H19" i="5"/>
  <c r="H17" i="5"/>
  <c r="H12" i="5"/>
  <c r="H10" i="5"/>
  <c r="H8" i="5"/>
  <c r="F16" i="5"/>
  <c r="G16" i="5" s="1"/>
  <c r="E16" i="5"/>
  <c r="G24" i="7" l="1"/>
  <c r="G60" i="3"/>
  <c r="I144" i="7"/>
  <c r="I194" i="7"/>
  <c r="I66" i="7"/>
  <c r="H24" i="7"/>
  <c r="G7" i="8"/>
  <c r="H16" i="5"/>
  <c r="I219" i="7"/>
  <c r="I126" i="7"/>
  <c r="I205" i="7"/>
  <c r="I68" i="7"/>
  <c r="I122" i="7"/>
  <c r="I206" i="7"/>
  <c r="I83" i="7"/>
  <c r="I173" i="7"/>
  <c r="I176" i="7"/>
  <c r="I17" i="7"/>
  <c r="I25" i="7"/>
  <c r="I119" i="7"/>
  <c r="I60" i="7"/>
  <c r="I78" i="7"/>
  <c r="G6" i="8"/>
  <c r="H6" i="8"/>
  <c r="H33" i="5"/>
  <c r="I222" i="7"/>
  <c r="G30" i="5"/>
  <c r="G25" i="5"/>
  <c r="G28" i="5"/>
  <c r="G26" i="5"/>
  <c r="H26" i="5"/>
  <c r="G27" i="5"/>
  <c r="H27" i="5"/>
  <c r="F21" i="5"/>
  <c r="G24" i="5"/>
  <c r="E21" i="5"/>
  <c r="G22" i="5"/>
  <c r="H28" i="5"/>
  <c r="H31" i="5"/>
  <c r="G8" i="5"/>
  <c r="E18" i="5"/>
  <c r="F18" i="5"/>
  <c r="E7" i="5"/>
  <c r="F7" i="5"/>
  <c r="E9" i="5"/>
  <c r="F9" i="5"/>
  <c r="E11" i="5"/>
  <c r="F11" i="5"/>
  <c r="E13" i="5"/>
  <c r="F13" i="5"/>
  <c r="L146" i="3"/>
  <c r="L141" i="3"/>
  <c r="L136" i="3"/>
  <c r="L134" i="3"/>
  <c r="L133" i="3"/>
  <c r="L132" i="3"/>
  <c r="L131" i="3"/>
  <c r="L130" i="3"/>
  <c r="L129" i="3"/>
  <c r="L128" i="3"/>
  <c r="L126" i="3"/>
  <c r="L125" i="3"/>
  <c r="L121" i="3"/>
  <c r="L113" i="3"/>
  <c r="L101" i="3"/>
  <c r="L100" i="3"/>
  <c r="L99" i="3"/>
  <c r="L98" i="3"/>
  <c r="L97" i="3"/>
  <c r="L95" i="3"/>
  <c r="L93" i="3"/>
  <c r="L92" i="3"/>
  <c r="L91" i="3"/>
  <c r="L90" i="3"/>
  <c r="L89" i="3"/>
  <c r="L88" i="3"/>
  <c r="L87" i="3"/>
  <c r="L86" i="3"/>
  <c r="L85" i="3"/>
  <c r="L83" i="3"/>
  <c r="L82" i="3"/>
  <c r="L81" i="3"/>
  <c r="L80" i="3"/>
  <c r="L79" i="3"/>
  <c r="L78" i="3"/>
  <c r="L76" i="3"/>
  <c r="L75" i="3"/>
  <c r="L74" i="3"/>
  <c r="L73" i="3"/>
  <c r="L70" i="3"/>
  <c r="L69" i="3"/>
  <c r="L67" i="3"/>
  <c r="L65" i="3"/>
  <c r="L64" i="3"/>
  <c r="L56" i="3"/>
  <c r="L47" i="3"/>
  <c r="L45" i="3"/>
  <c r="L42" i="3"/>
  <c r="L38" i="3"/>
  <c r="L36" i="3"/>
  <c r="L35" i="3"/>
  <c r="L32" i="3"/>
  <c r="L29" i="3"/>
  <c r="L27" i="3"/>
  <c r="K101" i="3"/>
  <c r="K99" i="3"/>
  <c r="K88" i="3"/>
  <c r="K87" i="3"/>
  <c r="K74" i="3"/>
  <c r="K32" i="3"/>
  <c r="K134" i="3"/>
  <c r="K133" i="3"/>
  <c r="K132" i="3"/>
  <c r="K130" i="3"/>
  <c r="K129" i="3"/>
  <c r="K128" i="3"/>
  <c r="K125" i="3"/>
  <c r="K118" i="3"/>
  <c r="K100" i="3"/>
  <c r="K98" i="3"/>
  <c r="K97" i="3"/>
  <c r="K95" i="3"/>
  <c r="K93" i="3"/>
  <c r="K92" i="3"/>
  <c r="K91" i="3"/>
  <c r="K90" i="3"/>
  <c r="K89" i="3"/>
  <c r="K86" i="3"/>
  <c r="K85" i="3"/>
  <c r="K83" i="3"/>
  <c r="K82" i="3"/>
  <c r="K81" i="3"/>
  <c r="K80" i="3"/>
  <c r="K79" i="3"/>
  <c r="K75" i="3"/>
  <c r="K73" i="3"/>
  <c r="K70" i="3"/>
  <c r="K69" i="3"/>
  <c r="K65" i="3"/>
  <c r="K64" i="3"/>
  <c r="I140" i="3"/>
  <c r="J140" i="3"/>
  <c r="I63" i="3"/>
  <c r="I147" i="3"/>
  <c r="J147" i="3"/>
  <c r="I145" i="3"/>
  <c r="J145" i="3"/>
  <c r="I135" i="3"/>
  <c r="J135" i="3"/>
  <c r="I127" i="3"/>
  <c r="J127" i="3"/>
  <c r="I124" i="3"/>
  <c r="J124" i="3"/>
  <c r="I120" i="3"/>
  <c r="I119" i="3" s="1"/>
  <c r="J120" i="3"/>
  <c r="L120" i="3" s="1"/>
  <c r="I117" i="3"/>
  <c r="I116" i="3" s="1"/>
  <c r="J117" i="3"/>
  <c r="J116" i="3" s="1"/>
  <c r="I112" i="3"/>
  <c r="I111" i="3" s="1"/>
  <c r="J112" i="3"/>
  <c r="I107" i="3"/>
  <c r="J107" i="3"/>
  <c r="I105" i="3"/>
  <c r="J105" i="3"/>
  <c r="I94" i="3"/>
  <c r="J94" i="3"/>
  <c r="I84" i="3"/>
  <c r="J84" i="3"/>
  <c r="I77" i="3"/>
  <c r="J77" i="3"/>
  <c r="K77" i="3" s="1"/>
  <c r="I72" i="3"/>
  <c r="J72" i="3"/>
  <c r="I68" i="3"/>
  <c r="J68" i="3"/>
  <c r="I66" i="3"/>
  <c r="J66" i="3"/>
  <c r="J63" i="3"/>
  <c r="J50" i="3"/>
  <c r="I50" i="3"/>
  <c r="J37" i="3"/>
  <c r="K37" i="3" s="1"/>
  <c r="I37" i="3"/>
  <c r="I34" i="3"/>
  <c r="J55" i="3"/>
  <c r="J52" i="3"/>
  <c r="J46" i="3"/>
  <c r="J44" i="3"/>
  <c r="J40" i="3"/>
  <c r="J31" i="3"/>
  <c r="J30" i="3" s="1"/>
  <c r="J26" i="3"/>
  <c r="J21" i="3"/>
  <c r="K21" i="3" s="1"/>
  <c r="J16" i="3"/>
  <c r="I55" i="3"/>
  <c r="I46" i="3"/>
  <c r="I44" i="3"/>
  <c r="I41" i="3"/>
  <c r="I40" i="3" s="1"/>
  <c r="I31" i="3"/>
  <c r="I30" i="3" s="1"/>
  <c r="I26" i="3"/>
  <c r="I25" i="3" s="1"/>
  <c r="I21" i="3"/>
  <c r="I16" i="3"/>
  <c r="I13" i="3"/>
  <c r="J49" i="3" l="1"/>
  <c r="L147" i="3"/>
  <c r="I49" i="3"/>
  <c r="I48" i="3" s="1"/>
  <c r="K107" i="3"/>
  <c r="L107" i="3"/>
  <c r="J111" i="3"/>
  <c r="K112" i="3"/>
  <c r="J25" i="3"/>
  <c r="K25" i="3" s="1"/>
  <c r="K26" i="3"/>
  <c r="J144" i="3"/>
  <c r="K144" i="3" s="1"/>
  <c r="L52" i="3"/>
  <c r="I144" i="3"/>
  <c r="L55" i="3"/>
  <c r="K55" i="3"/>
  <c r="K105" i="3"/>
  <c r="L105" i="3"/>
  <c r="K50" i="3"/>
  <c r="L50" i="3"/>
  <c r="G23" i="7"/>
  <c r="G16" i="7" s="1"/>
  <c r="H23" i="7"/>
  <c r="L21" i="3"/>
  <c r="J123" i="3"/>
  <c r="I123" i="3"/>
  <c r="L72" i="3"/>
  <c r="L37" i="3"/>
  <c r="L94" i="3"/>
  <c r="K135" i="3"/>
  <c r="K44" i="3"/>
  <c r="K140" i="3"/>
  <c r="K46" i="3"/>
  <c r="I12" i="3"/>
  <c r="L13" i="3"/>
  <c r="J12" i="3"/>
  <c r="L16" i="3"/>
  <c r="K16" i="3"/>
  <c r="L66" i="3"/>
  <c r="I104" i="3"/>
  <c r="K40" i="3"/>
  <c r="K41" i="3"/>
  <c r="L140" i="3"/>
  <c r="L77" i="3"/>
  <c r="K68" i="3"/>
  <c r="K94" i="3"/>
  <c r="I24" i="7"/>
  <c r="I13" i="7"/>
  <c r="I172" i="7"/>
  <c r="I11" i="7"/>
  <c r="I82" i="7"/>
  <c r="K67" i="3"/>
  <c r="L34" i="3"/>
  <c r="L96" i="3"/>
  <c r="L31" i="3"/>
  <c r="L44" i="3"/>
  <c r="K147" i="3"/>
  <c r="L124" i="3"/>
  <c r="K124" i="3"/>
  <c r="L127" i="3"/>
  <c r="L41" i="3"/>
  <c r="L30" i="3"/>
  <c r="L40" i="3"/>
  <c r="L84" i="3"/>
  <c r="K66" i="3"/>
  <c r="J62" i="3"/>
  <c r="J119" i="3"/>
  <c r="L119" i="3" s="1"/>
  <c r="K35" i="3"/>
  <c r="L68" i="3"/>
  <c r="K30" i="3"/>
  <c r="K96" i="3"/>
  <c r="L26" i="3"/>
  <c r="L145" i="3"/>
  <c r="K84" i="3"/>
  <c r="J104" i="3"/>
  <c r="K148" i="3"/>
  <c r="K113" i="3"/>
  <c r="L135" i="3"/>
  <c r="L46" i="3"/>
  <c r="L63" i="3"/>
  <c r="K78" i="3"/>
  <c r="L112" i="3"/>
  <c r="K63" i="3"/>
  <c r="K47" i="3"/>
  <c r="K136" i="3"/>
  <c r="K31" i="3"/>
  <c r="G21" i="5"/>
  <c r="H21" i="5"/>
  <c r="H7" i="5"/>
  <c r="G7" i="5"/>
  <c r="F6" i="5"/>
  <c r="E6" i="5"/>
  <c r="G18" i="5"/>
  <c r="G19" i="5"/>
  <c r="H13" i="5"/>
  <c r="H18" i="5"/>
  <c r="H11" i="5"/>
  <c r="G10" i="5"/>
  <c r="G11" i="5"/>
  <c r="G12" i="5"/>
  <c r="H9" i="5"/>
  <c r="G13" i="5"/>
  <c r="G15" i="5"/>
  <c r="J71" i="3"/>
  <c r="I71" i="3"/>
  <c r="I62" i="3"/>
  <c r="I33" i="3"/>
  <c r="J43" i="3"/>
  <c r="J33" i="3"/>
  <c r="I43" i="3"/>
  <c r="K14" i="1"/>
  <c r="K10" i="1"/>
  <c r="K11" i="1"/>
  <c r="I12" i="1"/>
  <c r="I15" i="1"/>
  <c r="J15" i="1"/>
  <c r="J12" i="1"/>
  <c r="G26" i="1"/>
  <c r="I23" i="1"/>
  <c r="J23" i="1"/>
  <c r="G23" i="1"/>
  <c r="J26" i="1"/>
  <c r="I26" i="1"/>
  <c r="L25" i="3" l="1"/>
  <c r="K111" i="3"/>
  <c r="L111" i="3"/>
  <c r="K104" i="3"/>
  <c r="L104" i="3"/>
  <c r="I23" i="7"/>
  <c r="I122" i="3"/>
  <c r="L15" i="1"/>
  <c r="G48" i="3"/>
  <c r="G10" i="3" s="1"/>
  <c r="L144" i="3"/>
  <c r="G6" i="5"/>
  <c r="K43" i="3"/>
  <c r="L12" i="3"/>
  <c r="K12" i="3"/>
  <c r="K13" i="3"/>
  <c r="K62" i="3"/>
  <c r="K34" i="3"/>
  <c r="G15" i="1"/>
  <c r="K15" i="1" s="1"/>
  <c r="K13" i="1"/>
  <c r="L26" i="1"/>
  <c r="K26" i="1"/>
  <c r="L12" i="1"/>
  <c r="I10" i="7"/>
  <c r="H8" i="7"/>
  <c r="I8" i="7" s="1"/>
  <c r="H16" i="7"/>
  <c r="I16" i="7" s="1"/>
  <c r="J61" i="3"/>
  <c r="K127" i="3"/>
  <c r="K71" i="3"/>
  <c r="L33" i="3"/>
  <c r="K33" i="3"/>
  <c r="L62" i="3"/>
  <c r="L43" i="3"/>
  <c r="K117" i="3"/>
  <c r="K116" i="3"/>
  <c r="J48" i="3"/>
  <c r="L48" i="3" s="1"/>
  <c r="L49" i="3"/>
  <c r="L71" i="3"/>
  <c r="K72" i="3"/>
  <c r="J11" i="3"/>
  <c r="J122" i="3"/>
  <c r="K122" i="3" s="1"/>
  <c r="K123" i="3"/>
  <c r="L123" i="3"/>
  <c r="H6" i="5"/>
  <c r="G9" i="5"/>
  <c r="I61" i="3"/>
  <c r="I11" i="3"/>
  <c r="I10" i="3" s="1"/>
  <c r="G12" i="1"/>
  <c r="I16" i="1"/>
  <c r="I27" i="1" s="1"/>
  <c r="J16" i="1"/>
  <c r="K49" i="3" l="1"/>
  <c r="L11" i="3"/>
  <c r="L61" i="3"/>
  <c r="J60" i="3"/>
  <c r="G16" i="1"/>
  <c r="G27" i="1" s="1"/>
  <c r="I60" i="3"/>
  <c r="K48" i="3"/>
  <c r="L122" i="3"/>
  <c r="J10" i="3"/>
  <c r="L10" i="3" s="1"/>
  <c r="K12" i="1"/>
  <c r="J27" i="1"/>
  <c r="L16" i="1"/>
  <c r="K10" i="3" l="1"/>
  <c r="K11" i="3"/>
  <c r="L60" i="3"/>
  <c r="K16" i="1"/>
  <c r="K60" i="3"/>
  <c r="K61" i="3"/>
</calcChain>
</file>

<file path=xl/sharedStrings.xml><?xml version="1.0" encoding="utf-8"?>
<sst xmlns="http://schemas.openxmlformats.org/spreadsheetml/2006/main" count="563" uniqueCount="219">
  <si>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</si>
  <si>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</si>
  <si>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</si>
  <si>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</si>
  <si>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</si>
  <si>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</si>
  <si>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</si>
  <si>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</si>
  <si>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</si>
  <si>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</si>
  <si>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</si>
  <si>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</si>
  <si>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</si>
  <si>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</si>
  <si>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</si>
  <si>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</si>
  <si>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</si>
  <si>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</si>
  <si>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</si>
  <si>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</si>
  <si>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</si>
  <si>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</si>
  <si>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</si>
  <si>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</si>
  <si>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</si>
  <si>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</si>
  <si>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</si>
  <si>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</si>
  <si>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</si>
  <si>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</si>
  <si>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</si>
  <si>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</si>
  <si>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</si>
  <si>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</si>
  <si>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</si>
  <si>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</si>
  <si>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</si>
  <si>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</si>
  <si>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</si>
  <si>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</si>
  <si>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</si>
  <si>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</si>
  <si>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</si>
  <si>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</si>
  <si>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</si>
  <si>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</si>
  <si>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</si>
  <si>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</si>
  <si>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</si>
  <si>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</si>
  <si>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</si>
  <si>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</si>
  <si>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</si>
  <si>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</si>
  <si>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</si>
  <si>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</si>
  <si>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</si>
  <si>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</si>
  <si>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</si>
  <si>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</si>
  <si>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</si>
  <si>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</si>
  <si>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</si>
  <si>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</si>
  <si>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</si>
  <si>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</si>
  <si>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</si>
  <si>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</si>
  <si>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Pomoći od međunarodnih organizacija te institucija i tijela EU</t>
  </si>
  <si>
    <t>Tekuće pomoći od institucija i tijela  EU</t>
  </si>
  <si>
    <t>Kapitalne pomoći od institucija i tijela  EU</t>
  </si>
  <si>
    <t>Pomoći od ostalih subjekata unutar općeg proračuna</t>
  </si>
  <si>
    <t>Tekuće pomoći od ostalih subjekata unutar općeg proračuna</t>
  </si>
  <si>
    <t>Kapitalne pomoći od ostalih subjekata unutar općeg proračuna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</si>
  <si>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</si>
  <si>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</si>
  <si>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</si>
  <si>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</si>
  <si>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Prihodi od imovine</t>
  </si>
  <si>
    <t>Prihodi od financijske imovine</t>
  </si>
  <si>
    <t>Kamate na oročena sredstva i depozite po viđenju</t>
  </si>
  <si>
    <t>Prihodi od pozitivnih tečajnih razlika i razlika zbog primjene valutne klauzule</t>
  </si>
  <si>
    <t>Prihodi od upravnih i admin. pristojbi, pristojbi po pos.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</si>
  <si>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</si>
  <si>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</si>
  <si>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</si>
  <si>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pruženih usluga</t>
  </si>
  <si>
    <t>Prihodi iz proračuna</t>
  </si>
  <si>
    <t>Prihodi iz proračuna za financiranje redovne djelatnosti proračunskih korisnika</t>
  </si>
  <si>
    <t>Prihodi za financiranje rashoda poslovanja</t>
  </si>
  <si>
    <t>Kazne, upravne mjere i ostali prihodi</t>
  </si>
  <si>
    <t>Kazne i upravne mjere</t>
  </si>
  <si>
    <t>Ostale kazne</t>
  </si>
  <si>
    <t>Ostali prihodi</t>
  </si>
  <si>
    <t>Prihodi od prodaje prijevoznih sredstava</t>
  </si>
  <si>
    <t>Prijevozna sredstva u cestovnom prometu</t>
  </si>
  <si>
    <t>Prihodi od prodaje višegodišnjih nasada i osnovnog stada</t>
  </si>
  <si>
    <t>Osnovno stado</t>
  </si>
  <si>
    <t>Donacije od pravnih i fizičkih osoba izvan proračuna</t>
  </si>
  <si>
    <t>Tekuće donacije</t>
  </si>
  <si>
    <t>Kapitalne donacije</t>
  </si>
  <si>
    <t>Prijevozna sredstva u pomorskom i riječnom prometu</t>
  </si>
  <si>
    <t>Prihodi od prodaje postrojenja i opreme</t>
  </si>
  <si>
    <t>Uređaji, strojevi i oprema za ostale namjene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</si>
  <si>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</si>
  <si>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</si>
  <si>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</si>
  <si>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</si>
  <si>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</si>
  <si>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</si>
  <si>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</si>
  <si>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</si>
  <si>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</si>
  <si>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</si>
  <si>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</si>
  <si>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</si>
  <si>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</si>
  <si>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</si>
  <si>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</si>
  <si>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</si>
  <si>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</si>
  <si>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</si>
  <si>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</si>
  <si>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</si>
  <si>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</si>
  <si>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</si>
  <si>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</si>
  <si>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</si>
  <si>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</si>
  <si>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</si>
  <si>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</si>
  <si>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</si>
  <si>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</si>
  <si>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</si>
  <si>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</si>
  <si>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</si>
  <si>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</si>
  <si>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</si>
  <si>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Kamate za izdane vrijednosne papire</t>
  </si>
  <si>
    <t>Kamate za izdane trezorske zapise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</si>
  <si>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</si>
  <si>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</si>
  <si>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</si>
  <si>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</si>
  <si>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Pomoći dane u inozemstvo i unutar općeg proračuna</t>
  </si>
  <si>
    <t>Naknade građanima i kućanstvima na temelju osiguranja i druge naknade</t>
  </si>
  <si>
    <t>Ostale naknade građanima i kućanstvima iz proračuna</t>
  </si>
  <si>
    <t>Naknade građanima i kućanstvima u novcu</t>
  </si>
  <si>
    <t>Rashodi za nabavu proizvedene dugotrajne imovine</t>
  </si>
  <si>
    <t>Građevinski objekti</t>
  </si>
  <si>
    <t>Poslovni objekti</t>
  </si>
  <si>
    <t>Ostali građevinski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</si>
  <si>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</si>
  <si>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</si>
  <si>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</si>
  <si>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</si>
  <si>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</si>
  <si>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</si>
  <si>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</si>
  <si>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Prijevozna sredstva</t>
  </si>
  <si>
    <t>Rashodi za dodatna ulaganja na nefinancijskoj imovini</t>
  </si>
  <si>
    <t>Dodatna ulaganja na građevinskim objektima</t>
  </si>
  <si>
    <t>Dodatna ulaganja na postrojenjima i opremi</t>
  </si>
  <si>
    <t>4  Prihodi posebne namjene</t>
  </si>
  <si>
    <t>43 Ostali prihodi za posebne namjene</t>
  </si>
  <si>
    <t>5  Pomoći</t>
  </si>
  <si>
    <t>51 Pomoći EU</t>
  </si>
  <si>
    <t>52 Ostale pomoći</t>
  </si>
  <si>
    <t>7 Prihodi od prodaje ili zamjene nefinancijske imovine i naknade s osnova osiguranja</t>
  </si>
  <si>
    <t>71 Prihodi od prodaje ili zamjene nefinancijske imovine i naknade s osnova osiguranja</t>
  </si>
  <si>
    <t>6 Donacije</t>
  </si>
  <si>
    <t>61 Donacije</t>
  </si>
  <si>
    <t>05 Zaštita okoliša</t>
  </si>
  <si>
    <t>054 Zaštita bioraznolikosti i krajolika</t>
  </si>
  <si>
    <t>JAVNA USTANOVA NACIONALNI PARK BRIJUNI</t>
  </si>
  <si>
    <t>Opći prihodi i primici</t>
  </si>
  <si>
    <t>Vlastiti prihodi</t>
  </si>
  <si>
    <t>Ostali prihodi za posebne namjene</t>
  </si>
  <si>
    <t>Ostale pomoći</t>
  </si>
  <si>
    <t>Donacije</t>
  </si>
  <si>
    <t>Prihodi od nefinancijske imovine i naknade štete s osnova osiguranja</t>
  </si>
  <si>
    <t>Program:Zaštita prirode</t>
  </si>
  <si>
    <t>A779000</t>
  </si>
  <si>
    <t>Aktivnost: ADMINISTRACIJA I UPRAVLJANJE</t>
  </si>
  <si>
    <t>Izvor 11</t>
  </si>
  <si>
    <t>A779047</t>
  </si>
  <si>
    <t>Izvor 31</t>
  </si>
  <si>
    <t>Izvor 43</t>
  </si>
  <si>
    <t>Ostali rashodi</t>
  </si>
  <si>
    <t>Izvor 52</t>
  </si>
  <si>
    <t>Izvor 61</t>
  </si>
  <si>
    <t>Prihodi od prodaje ili zamjene nefinancijske imovine i naknade s naslova osiguranja</t>
  </si>
  <si>
    <t>Izvor 71</t>
  </si>
  <si>
    <t>Aktivnost: ADMINISTRACIJA I UPRAVLJANJE (IZ EVIDENCIJSKIH PRIHODA)</t>
  </si>
  <si>
    <t>Tekuće pomoći proračunskim korisnicima iz proračuna koji im nije nadležan</t>
  </si>
  <si>
    <t>Tekuće pomoći iz državnog proračuna proračunskim korisnicima proračuna JLP(R)S</t>
  </si>
  <si>
    <t>Umjetnička djela ( izložena u galerijama, muzejima i sl.)</t>
  </si>
  <si>
    <t>Muzejski izlošci i predmeti prirodnih rijetkosti</t>
  </si>
  <si>
    <t>6=4/2*100</t>
  </si>
  <si>
    <t>7=4/3*100</t>
  </si>
  <si>
    <t>Pomoći EU</t>
  </si>
  <si>
    <t>Izvor 51</t>
  </si>
  <si>
    <t xml:space="preserve">OSTVARENJE/IZVRŠENJE 
1.-12.2024. </t>
  </si>
  <si>
    <t xml:space="preserve">OSTVARENJE/ IZVRŠENJE 
1.-12.2024. </t>
  </si>
  <si>
    <t>Prihodi od zateznih kamate</t>
  </si>
  <si>
    <t xml:space="preserve"> IZVRŠENJE 
1.-12.2024. </t>
  </si>
  <si>
    <t>Ulaganja u računalne programe</t>
  </si>
  <si>
    <t>Sitan inventar i auto gume</t>
  </si>
  <si>
    <t>Umjetnička djela (izložena u galerijama, muzejima isl.)</t>
  </si>
  <si>
    <t>Nematerijalna proizvedena imovina</t>
  </si>
  <si>
    <t>Knjige, umjetnička djela i ostale izložbene vrijednosti</t>
  </si>
  <si>
    <t xml:space="preserve">OSTVARENJE/IZVRŠENJE 
1.-12.2025. </t>
  </si>
  <si>
    <t xml:space="preserve">OSTVARENJE/ IZVRŠENJE 
1.-12.2025. </t>
  </si>
  <si>
    <t>Dodatna ulaganja na prijevoznim sredstvima</t>
  </si>
  <si>
    <t>TEKUĆI PLAN 2025.</t>
  </si>
  <si>
    <t>IZVORNI PLAN 2025.</t>
  </si>
  <si>
    <t xml:space="preserve"> OSTVARENJE/IZVRŠENJE 
1.-12.2025. </t>
  </si>
  <si>
    <t>5=4/3*100</t>
  </si>
  <si>
    <t>IZVRŠENJE FINANCIJSKOG PLANA PRORAČUNSKOG KORISNIKA DRŽAVNOG PRORAČUNA
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</si>
</sst>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wrapText="1"/>
    </xf>
    <xf numFmtId="4" fontId="6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19" fillId="0" borderId="3" xfId="0" applyFont="1" applyBorder="1"/>
    <xf numFmtId="0" fontId="19" fillId="0" borderId="0" xfId="0" applyFont="1"/>
    <xf numFmtId="4" fontId="19" fillId="0" borderId="3" xfId="0" applyNumberFormat="1" applyFont="1" applyBorder="1"/>
    <xf numFmtId="4" fontId="5" fillId="2" borderId="3" xfId="0" applyNumberFormat="1" applyFont="1" applyFill="1" applyBorder="1"/>
    <xf numFmtId="4" fontId="8" fillId="2" borderId="3" xfId="0" applyNumberFormat="1" applyFont="1" applyFill="1" applyBorder="1" applyAlignment="1">
      <alignment vertical="center" wrapText="1"/>
    </xf>
    <xf numFmtId="0" fontId="20" fillId="0" borderId="3" xfId="0" applyFont="1" applyBorder="1"/>
    <xf numFmtId="4" fontId="20" fillId="0" borderId="3" xfId="0" applyNumberFormat="1" applyFont="1" applyBorder="1"/>
    <xf numFmtId="4" fontId="0" fillId="0" borderId="3" xfId="0" applyNumberFormat="1" applyBorder="1"/>
    <xf numFmtId="4" fontId="1" fillId="0" borderId="3" xfId="0" applyNumberFormat="1" applyFont="1" applyBorder="1"/>
    <xf numFmtId="0" fontId="18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0" fontId="6" fillId="0" borderId="3" xfId="2" applyFont="1" applyBorder="1" applyAlignment="1">
      <alignment horizontal="left" vertical="center" wrapText="1"/>
    </xf>
    <xf numFmtId="0" fontId="5" fillId="3" borderId="3" xfId="0" quotePrefix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9" fillId="0" borderId="4" xfId="0" applyFont="1" applyBorder="1"/>
    <xf numFmtId="49" fontId="14" fillId="3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/>
    </xf>
  </cellXfs>
  <cellStyles count="3">
    <cellStyle name="Normalno" xfId="0" builtinId="0"/>
    <cellStyle name="Obično_List4" xfId="1" xr:uid="{00000000-0005-0000-0000-000001000000}"/>
    <cellStyle name="Obično_List7" xfId="2" xr:uid="{8CF0FF99-2EF4-4C2F-90B9-8320E06B59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abSelected="1" topLeftCell="B1" zoomScaleNormal="100" workbookViewId="0">
      <selection activeCell="B20" sqref="B20:L20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87" t="s">
        <v>218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24"/>
    </row>
    <row r="2" spans="2:13" ht="18" customHeight="1" x14ac:dyDescent="0.25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2"/>
    </row>
    <row r="3" spans="2:13" ht="15.75" customHeight="1" x14ac:dyDescent="0.25">
      <c r="B3" s="87" t="s">
        <v>11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23"/>
    </row>
    <row r="4" spans="2:13" ht="18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3"/>
    </row>
    <row r="5" spans="2:13" ht="18" customHeight="1" x14ac:dyDescent="0.25">
      <c r="B5" s="87" t="s">
        <v>59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22"/>
    </row>
    <row r="6" spans="2:13" ht="18" customHeight="1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22"/>
    </row>
    <row r="7" spans="2:13" ht="18" customHeight="1" x14ac:dyDescent="0.25">
      <c r="B7" s="104" t="s">
        <v>67</v>
      </c>
      <c r="C7" s="104"/>
      <c r="D7" s="104"/>
      <c r="E7" s="104"/>
      <c r="F7" s="104"/>
      <c r="G7" s="44"/>
      <c r="H7" s="45"/>
      <c r="I7" s="45"/>
      <c r="J7" s="45"/>
      <c r="K7" s="46"/>
      <c r="L7" s="46"/>
    </row>
    <row r="8" spans="2:13" ht="25.5" x14ac:dyDescent="0.25">
      <c r="B8" s="98" t="s">
        <v>7</v>
      </c>
      <c r="C8" s="98"/>
      <c r="D8" s="98"/>
      <c r="E8" s="98"/>
      <c r="F8" s="98"/>
      <c r="G8" s="81" t="s">
        <v>202</v>
      </c>
      <c r="H8" s="32" t="s">
        <v>215</v>
      </c>
      <c r="I8" s="32" t="s">
        <v>214</v>
      </c>
      <c r="J8" s="81" t="s">
        <v>211</v>
      </c>
      <c r="K8" s="81" t="s">
        <v>28</v>
      </c>
      <c r="L8" s="81" t="s">
        <v>57</v>
      </c>
    </row>
    <row r="9" spans="2:13" x14ac:dyDescent="0.25">
      <c r="B9" s="99">
        <v>1</v>
      </c>
      <c r="C9" s="99"/>
      <c r="D9" s="99"/>
      <c r="E9" s="99"/>
      <c r="F9" s="100"/>
      <c r="G9" s="31">
        <v>2</v>
      </c>
      <c r="H9" s="30">
        <v>3</v>
      </c>
      <c r="I9" s="30">
        <v>4</v>
      </c>
      <c r="J9" s="30">
        <v>5</v>
      </c>
      <c r="K9" s="30" t="s">
        <v>41</v>
      </c>
      <c r="L9" s="30" t="s">
        <v>42</v>
      </c>
    </row>
    <row r="10" spans="2:13" x14ac:dyDescent="0.25">
      <c r="B10" s="94" t="s">
        <v>30</v>
      </c>
      <c r="C10" s="95"/>
      <c r="D10" s="95"/>
      <c r="E10" s="95"/>
      <c r="F10" s="96"/>
      <c r="G10" s="73">
        <v>12311729.869999999</v>
      </c>
      <c r="H10" s="73">
        <v>14129248</v>
      </c>
      <c r="I10" s="73">
        <v>14129248</v>
      </c>
      <c r="J10" s="73">
        <v>13048068.23</v>
      </c>
      <c r="K10" s="73">
        <f t="shared" ref="K10:K16" si="0">J10/G10*100</f>
        <v>105.98078716618238</v>
      </c>
      <c r="L10" s="73">
        <f>J10/I10*100</f>
        <v>92.347931255789419</v>
      </c>
    </row>
    <row r="11" spans="2:13" x14ac:dyDescent="0.25">
      <c r="B11" s="97" t="s">
        <v>29</v>
      </c>
      <c r="C11" s="96"/>
      <c r="D11" s="96"/>
      <c r="E11" s="96"/>
      <c r="F11" s="96"/>
      <c r="G11" s="73">
        <v>12672</v>
      </c>
      <c r="H11" s="73">
        <v>90955</v>
      </c>
      <c r="I11" s="73">
        <v>90955</v>
      </c>
      <c r="J11" s="73">
        <v>18861.759999999998</v>
      </c>
      <c r="K11" s="73">
        <f t="shared" si="0"/>
        <v>148.84595959595958</v>
      </c>
      <c r="L11" s="73">
        <f>J11/I11*100</f>
        <v>20.737463580891649</v>
      </c>
    </row>
    <row r="12" spans="2:13" x14ac:dyDescent="0.25">
      <c r="B12" s="91" t="s">
        <v>0</v>
      </c>
      <c r="C12" s="92"/>
      <c r="D12" s="92"/>
      <c r="E12" s="92"/>
      <c r="F12" s="93"/>
      <c r="G12" s="51">
        <f t="shared" ref="G12" si="1">SUM(G10:G11)</f>
        <v>12324401.869999999</v>
      </c>
      <c r="H12" s="51">
        <f>SUM(H10:H11)</f>
        <v>14220203</v>
      </c>
      <c r="I12" s="51">
        <f>SUM(I10:I11)</f>
        <v>14220203</v>
      </c>
      <c r="J12" s="51">
        <f>SUM(J10:J11)</f>
        <v>13066929.99</v>
      </c>
      <c r="K12" s="77">
        <f t="shared" si="0"/>
        <v>106.02486131036881</v>
      </c>
      <c r="L12" s="77">
        <f>J12/I12*100</f>
        <v>91.889897703991991</v>
      </c>
    </row>
    <row r="13" spans="2:13" x14ac:dyDescent="0.25">
      <c r="B13" s="103" t="s">
        <v>31</v>
      </c>
      <c r="C13" s="95"/>
      <c r="D13" s="95"/>
      <c r="E13" s="95"/>
      <c r="F13" s="95"/>
      <c r="G13" s="54">
        <v>13375130.85</v>
      </c>
      <c r="H13" s="73">
        <v>13406198</v>
      </c>
      <c r="I13" s="73">
        <v>13406198</v>
      </c>
      <c r="J13" s="73">
        <v>13803535.220000001</v>
      </c>
      <c r="K13" s="78">
        <f t="shared" si="0"/>
        <v>103.20299199166341</v>
      </c>
      <c r="L13" s="78">
        <f t="shared" ref="L13:L14" si="2">J13/I13*100</f>
        <v>102.96383225132138</v>
      </c>
    </row>
    <row r="14" spans="2:13" x14ac:dyDescent="0.25">
      <c r="B14" s="97" t="s">
        <v>32</v>
      </c>
      <c r="C14" s="96"/>
      <c r="D14" s="96"/>
      <c r="E14" s="96"/>
      <c r="F14" s="96"/>
      <c r="G14" s="55">
        <v>364026.07</v>
      </c>
      <c r="H14" s="73">
        <v>813239</v>
      </c>
      <c r="I14" s="73">
        <v>813239</v>
      </c>
      <c r="J14" s="73">
        <v>488812.42</v>
      </c>
      <c r="K14" s="78">
        <f t="shared" si="0"/>
        <v>134.27950915713259</v>
      </c>
      <c r="L14" s="78">
        <f t="shared" si="2"/>
        <v>60.106859115217048</v>
      </c>
    </row>
    <row r="15" spans="2:13" x14ac:dyDescent="0.25">
      <c r="B15" s="17" t="s">
        <v>1</v>
      </c>
      <c r="C15" s="43"/>
      <c r="D15" s="43"/>
      <c r="E15" s="43"/>
      <c r="F15" s="43"/>
      <c r="G15" s="51">
        <f>G13+G14</f>
        <v>13739156.92</v>
      </c>
      <c r="H15" s="51">
        <f>SUM(H13:H14)</f>
        <v>14219437</v>
      </c>
      <c r="I15" s="51">
        <f>SUM(I13:I14)</f>
        <v>14219437</v>
      </c>
      <c r="J15" s="51">
        <f>SUM(J13:J14)</f>
        <v>14292347.640000001</v>
      </c>
      <c r="K15" s="77">
        <f t="shared" si="0"/>
        <v>104.02638039015861</v>
      </c>
      <c r="L15" s="77">
        <f>J15/I15*100</f>
        <v>100.5127533530336</v>
      </c>
    </row>
    <row r="16" spans="2:13" x14ac:dyDescent="0.25">
      <c r="B16" s="102" t="s">
        <v>2</v>
      </c>
      <c r="C16" s="92"/>
      <c r="D16" s="92"/>
      <c r="E16" s="92"/>
      <c r="F16" s="92"/>
      <c r="G16" s="52">
        <f>G12-G15</f>
        <v>-1414755.0500000007</v>
      </c>
      <c r="H16" s="52">
        <f>H12-H15</f>
        <v>766</v>
      </c>
      <c r="I16" s="52">
        <f>I12-I15</f>
        <v>766</v>
      </c>
      <c r="J16" s="52">
        <f t="shared" ref="J16" si="3">J12-J15</f>
        <v>-1225417.6500000004</v>
      </c>
      <c r="K16" s="77">
        <f t="shared" si="0"/>
        <v>86.61694828373291</v>
      </c>
      <c r="L16" s="77">
        <f>J16/I16*100</f>
        <v>-159976.19451697133</v>
      </c>
    </row>
    <row r="17" spans="1:49" ht="18" x14ac:dyDescent="0.25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1"/>
    </row>
    <row r="18" spans="1:49" ht="18" customHeight="1" x14ac:dyDescent="0.25">
      <c r="B18" s="108" t="s">
        <v>64</v>
      </c>
      <c r="C18" s="108"/>
      <c r="D18" s="108"/>
      <c r="E18" s="108"/>
      <c r="F18" s="108"/>
      <c r="G18" s="44"/>
      <c r="H18" s="45"/>
      <c r="I18" s="45"/>
      <c r="J18" s="45"/>
      <c r="K18" s="46"/>
      <c r="L18" s="46"/>
      <c r="M18" s="1"/>
    </row>
    <row r="19" spans="1:49" ht="25.5" x14ac:dyDescent="0.25">
      <c r="B19" s="98" t="s">
        <v>7</v>
      </c>
      <c r="C19" s="98"/>
      <c r="D19" s="98"/>
      <c r="E19" s="98"/>
      <c r="F19" s="98"/>
      <c r="G19" s="81" t="s">
        <v>202</v>
      </c>
      <c r="H19" s="32" t="s">
        <v>215</v>
      </c>
      <c r="I19" s="32" t="s">
        <v>214</v>
      </c>
      <c r="J19" s="32" t="s">
        <v>211</v>
      </c>
      <c r="K19" s="32" t="s">
        <v>28</v>
      </c>
      <c r="L19" s="32" t="s">
        <v>57</v>
      </c>
    </row>
    <row r="20" spans="1:49" x14ac:dyDescent="0.25">
      <c r="B20" s="99">
        <v>1</v>
      </c>
      <c r="C20" s="99"/>
      <c r="D20" s="99"/>
      <c r="E20" s="99"/>
      <c r="F20" s="100"/>
      <c r="G20" s="31">
        <v>2</v>
      </c>
      <c r="H20" s="30">
        <v>3</v>
      </c>
      <c r="I20" s="30">
        <v>4</v>
      </c>
      <c r="J20" s="30">
        <v>5</v>
      </c>
      <c r="K20" s="30" t="s">
        <v>41</v>
      </c>
      <c r="L20" s="30" t="s">
        <v>42</v>
      </c>
    </row>
    <row r="21" spans="1:49" ht="15.75" customHeight="1" x14ac:dyDescent="0.25">
      <c r="B21" s="94" t="s">
        <v>33</v>
      </c>
      <c r="C21" s="109"/>
      <c r="D21" s="109"/>
      <c r="E21" s="109"/>
      <c r="F21" s="109"/>
      <c r="G21" s="26"/>
      <c r="H21" s="16"/>
      <c r="I21" s="16"/>
      <c r="J21" s="73"/>
      <c r="K21" s="73"/>
      <c r="L21" s="73"/>
    </row>
    <row r="22" spans="1:49" x14ac:dyDescent="0.25">
      <c r="B22" s="94" t="s">
        <v>34</v>
      </c>
      <c r="C22" s="95"/>
      <c r="D22" s="95"/>
      <c r="E22" s="95"/>
      <c r="F22" s="95"/>
      <c r="G22" s="25"/>
      <c r="H22" s="16"/>
      <c r="I22" s="16"/>
      <c r="J22" s="73"/>
      <c r="K22" s="73"/>
      <c r="L22" s="73"/>
    </row>
    <row r="23" spans="1:49" ht="15" customHeight="1" x14ac:dyDescent="0.25">
      <c r="B23" s="105" t="s">
        <v>58</v>
      </c>
      <c r="C23" s="106"/>
      <c r="D23" s="106"/>
      <c r="E23" s="106"/>
      <c r="F23" s="107"/>
      <c r="G23" s="51">
        <f>G21-G22</f>
        <v>0</v>
      </c>
      <c r="H23" s="51">
        <f t="shared" ref="H23" si="4">H21-H22</f>
        <v>0</v>
      </c>
      <c r="I23" s="51">
        <f t="shared" ref="I23:J23" si="5">I21-I22</f>
        <v>0</v>
      </c>
      <c r="J23" s="51">
        <f t="shared" si="5"/>
        <v>0</v>
      </c>
      <c r="K23" s="77"/>
      <c r="L23" s="77"/>
    </row>
    <row r="24" spans="1:49" s="33" customFormat="1" ht="15" customHeight="1" x14ac:dyDescent="0.25">
      <c r="A24"/>
      <c r="B24" s="94" t="s">
        <v>17</v>
      </c>
      <c r="C24" s="95"/>
      <c r="D24" s="95"/>
      <c r="E24" s="95"/>
      <c r="F24" s="95"/>
      <c r="G24" s="73">
        <v>5023207.49</v>
      </c>
      <c r="H24" s="73">
        <v>3608454</v>
      </c>
      <c r="I24" s="73">
        <v>3608454</v>
      </c>
      <c r="J24" s="73">
        <v>3608452.44</v>
      </c>
      <c r="K24" s="73">
        <f>J24/G24*100</f>
        <v>71.835623895360925</v>
      </c>
      <c r="L24" s="73">
        <f t="shared" ref="L24:L26" si="6">J24/I24*100</f>
        <v>99.999956768189364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3" customFormat="1" ht="15" customHeight="1" x14ac:dyDescent="0.25">
      <c r="A25"/>
      <c r="B25" s="94" t="s">
        <v>63</v>
      </c>
      <c r="C25" s="95"/>
      <c r="D25" s="95"/>
      <c r="E25" s="95"/>
      <c r="F25" s="95"/>
      <c r="G25" s="73">
        <v>-3608452.44</v>
      </c>
      <c r="H25" s="73">
        <v>-3609220</v>
      </c>
      <c r="I25" s="73">
        <v>-3609220</v>
      </c>
      <c r="J25" s="73">
        <v>-2383034.79</v>
      </c>
      <c r="K25" s="73">
        <f>J25/G25*100</f>
        <v>66.040354684569436</v>
      </c>
      <c r="L25" s="73">
        <f t="shared" si="6"/>
        <v>66.026310116867364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2" customFormat="1" x14ac:dyDescent="0.25">
      <c r="A26" s="41"/>
      <c r="B26" s="105" t="s">
        <v>65</v>
      </c>
      <c r="C26" s="106"/>
      <c r="D26" s="106"/>
      <c r="E26" s="106"/>
      <c r="F26" s="107"/>
      <c r="G26" s="51">
        <f>G24+G25</f>
        <v>1414755.0500000003</v>
      </c>
      <c r="H26" s="51">
        <f t="shared" ref="H26:I26" si="7">H24+H25</f>
        <v>-766</v>
      </c>
      <c r="I26" s="51">
        <f t="shared" si="7"/>
        <v>-766</v>
      </c>
      <c r="J26" s="51">
        <f t="shared" ref="J26" si="8">J24+J25</f>
        <v>1225417.6499999999</v>
      </c>
      <c r="K26" s="77">
        <f>J26/G26*100</f>
        <v>86.61694828373291</v>
      </c>
      <c r="L26" s="77">
        <f t="shared" si="6"/>
        <v>-159976.19451697127</v>
      </c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</row>
    <row r="27" spans="1:49" x14ac:dyDescent="0.25">
      <c r="B27" s="101" t="s">
        <v>66</v>
      </c>
      <c r="C27" s="101"/>
      <c r="D27" s="101"/>
      <c r="E27" s="101"/>
      <c r="F27" s="101"/>
      <c r="G27" s="53">
        <f>G16+G26</f>
        <v>0</v>
      </c>
      <c r="H27" s="53">
        <f t="shared" ref="H27" si="9">H16+H26</f>
        <v>0</v>
      </c>
      <c r="I27" s="53">
        <f t="shared" ref="I27:J27" si="10">I16+I26</f>
        <v>0</v>
      </c>
      <c r="J27" s="53">
        <f t="shared" si="10"/>
        <v>0</v>
      </c>
      <c r="K27" s="77"/>
      <c r="L27" s="77"/>
    </row>
    <row r="29" spans="1:49" x14ac:dyDescent="0.2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49" x14ac:dyDescent="0.25"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</row>
    <row r="31" spans="1:49" ht="15" customHeight="1" x14ac:dyDescent="0.25"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</row>
    <row r="32" spans="1:49" ht="15" customHeight="1" x14ac:dyDescent="0.25"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</row>
    <row r="33" spans="2:12" ht="36.75" customHeight="1" x14ac:dyDescent="0.25"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</row>
    <row r="34" spans="2:12" ht="15" customHeight="1" x14ac:dyDescent="0.25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2:12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</row>
  </sheetData>
  <mergeCells count="30"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2:L2"/>
    <mergeCell ref="B4:L4"/>
    <mergeCell ref="B6:L6"/>
    <mergeCell ref="B17:L17"/>
    <mergeCell ref="B5:L5"/>
    <mergeCell ref="B3:L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55"/>
  <sheetViews>
    <sheetView topLeftCell="A45" zoomScale="90" zoomScaleNormal="90" workbookViewId="0">
      <selection activeCell="G111" sqref="G1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9" width="19.7109375" customWidth="1"/>
    <col min="10" max="10" width="21.42578125" customWidth="1"/>
    <col min="11" max="11" width="12.85546875" customWidth="1"/>
    <col min="12" max="12" width="12.5703125" customWidth="1"/>
  </cols>
  <sheetData>
    <row r="1" spans="2:12" ht="9.75" customHeight="1" x14ac:dyDescent="0.25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2:12" ht="15.75" customHeight="1" x14ac:dyDescent="0.25">
      <c r="B2" s="87" t="s">
        <v>11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12" ht="6" customHeight="1" x14ac:dyDescent="0.25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2:12" ht="15.75" customHeight="1" x14ac:dyDescent="0.25">
      <c r="B4" s="87" t="s">
        <v>61</v>
      </c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2:12" ht="9" customHeight="1" x14ac:dyDescent="0.25"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2:12" ht="15.75" customHeight="1" x14ac:dyDescent="0.25">
      <c r="B6" s="87" t="s">
        <v>43</v>
      </c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2:12" ht="10.5" customHeight="1" x14ac:dyDescent="0.25"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2:12" ht="39" customHeight="1" x14ac:dyDescent="0.25">
      <c r="B8" s="110" t="s">
        <v>7</v>
      </c>
      <c r="C8" s="111"/>
      <c r="D8" s="111"/>
      <c r="E8" s="111"/>
      <c r="F8" s="112"/>
      <c r="G8" s="32" t="s">
        <v>203</v>
      </c>
      <c r="H8" s="32" t="s">
        <v>215</v>
      </c>
      <c r="I8" s="32" t="s">
        <v>214</v>
      </c>
      <c r="J8" s="32" t="s">
        <v>212</v>
      </c>
      <c r="K8" s="32" t="s">
        <v>28</v>
      </c>
      <c r="L8" s="32" t="s">
        <v>57</v>
      </c>
    </row>
    <row r="9" spans="2:12" x14ac:dyDescent="0.25">
      <c r="B9" s="116">
        <v>1</v>
      </c>
      <c r="C9" s="117"/>
      <c r="D9" s="117"/>
      <c r="E9" s="117"/>
      <c r="F9" s="118"/>
      <c r="G9" s="34">
        <v>2</v>
      </c>
      <c r="H9" s="34">
        <v>3</v>
      </c>
      <c r="I9" s="34">
        <v>4</v>
      </c>
      <c r="J9" s="34">
        <v>5</v>
      </c>
      <c r="K9" s="34" t="s">
        <v>41</v>
      </c>
      <c r="L9" s="34" t="s">
        <v>42</v>
      </c>
    </row>
    <row r="10" spans="2:12" x14ac:dyDescent="0.25">
      <c r="B10" s="6"/>
      <c r="C10" s="6"/>
      <c r="D10" s="6"/>
      <c r="E10" s="6"/>
      <c r="F10" s="6" t="s">
        <v>56</v>
      </c>
      <c r="G10" s="62">
        <f>SUM(G11,G48)</f>
        <v>12324401.870000001</v>
      </c>
      <c r="H10" s="74">
        <f>SUM(H11,H48)</f>
        <v>14220203</v>
      </c>
      <c r="I10" s="74">
        <f>SUM(I11,I48)</f>
        <v>14220203</v>
      </c>
      <c r="J10" s="62">
        <f>SUM(J11,J48)</f>
        <v>13066929.989999998</v>
      </c>
      <c r="K10" s="63">
        <f>J10/G10*100</f>
        <v>106.02486131036879</v>
      </c>
      <c r="L10" s="63">
        <f>J10/I10*100</f>
        <v>91.889897703991977</v>
      </c>
    </row>
    <row r="11" spans="2:12" x14ac:dyDescent="0.25">
      <c r="B11" s="6">
        <v>6</v>
      </c>
      <c r="C11" s="6"/>
      <c r="D11" s="6"/>
      <c r="E11" s="6"/>
      <c r="F11" s="6" t="s">
        <v>3</v>
      </c>
      <c r="G11" s="59">
        <f>SUM(G12,G25,G30,G33,G40,G43)</f>
        <v>12311729.870000001</v>
      </c>
      <c r="H11" s="59">
        <f>SUM(H12,H25,H30,H33,H40,H43)</f>
        <v>14129248</v>
      </c>
      <c r="I11" s="59">
        <f>SUM(I12,I25,I30,I33,I40,I43)</f>
        <v>14129248</v>
      </c>
      <c r="J11" s="59">
        <f>SUM(J12,J25,J30,J33,J40,J43)</f>
        <v>13048068.229999999</v>
      </c>
      <c r="K11" s="63">
        <f t="shared" ref="K11:K29" si="0">J11/G11*100</f>
        <v>105.98078716618234</v>
      </c>
      <c r="L11" s="63">
        <f t="shared" ref="L11:L25" si="1">J11/I11*100</f>
        <v>92.347931255789391</v>
      </c>
    </row>
    <row r="12" spans="2:12" ht="25.5" x14ac:dyDescent="0.25">
      <c r="B12" s="6"/>
      <c r="C12" s="6">
        <v>63</v>
      </c>
      <c r="D12" s="10"/>
      <c r="E12" s="10"/>
      <c r="F12" s="10" t="s">
        <v>15</v>
      </c>
      <c r="G12" s="71">
        <f t="shared" ref="G12:H12" si="2">SUM(G13,G16,G19,G21)</f>
        <v>468282.62000000005</v>
      </c>
      <c r="H12" s="71">
        <f t="shared" si="2"/>
        <v>649670</v>
      </c>
      <c r="I12" s="71">
        <f t="shared" ref="I12:J12" si="3">SUM(I13,I16,I19,I21)</f>
        <v>649670</v>
      </c>
      <c r="J12" s="71">
        <f t="shared" si="3"/>
        <v>382127.29</v>
      </c>
      <c r="K12" s="63">
        <f t="shared" si="0"/>
        <v>81.60185189021108</v>
      </c>
      <c r="L12" s="63">
        <f t="shared" si="1"/>
        <v>58.818675635322549</v>
      </c>
    </row>
    <row r="13" spans="2:12" x14ac:dyDescent="0.25">
      <c r="B13" s="7"/>
      <c r="C13" s="7"/>
      <c r="D13" s="7">
        <v>632</v>
      </c>
      <c r="E13" s="7"/>
      <c r="F13" s="56" t="s">
        <v>68</v>
      </c>
      <c r="G13" s="58">
        <f>SUM(G14:G15)</f>
        <v>800</v>
      </c>
      <c r="H13" s="71">
        <f>SUM(H14:H15)</f>
        <v>196976</v>
      </c>
      <c r="I13" s="71">
        <f>SUM(I14:I15)</f>
        <v>196976</v>
      </c>
      <c r="J13" s="58">
        <f>SUM(J14:J15)</f>
        <v>139649.22</v>
      </c>
      <c r="K13" s="63">
        <f t="shared" si="0"/>
        <v>17456.1525</v>
      </c>
      <c r="L13" s="63">
        <f t="shared" si="1"/>
        <v>70.896566079116241</v>
      </c>
    </row>
    <row r="14" spans="2:12" x14ac:dyDescent="0.25">
      <c r="B14" s="7"/>
      <c r="C14" s="7"/>
      <c r="D14" s="7"/>
      <c r="E14" s="7">
        <v>6323</v>
      </c>
      <c r="F14" s="56" t="s">
        <v>69</v>
      </c>
      <c r="G14" s="58">
        <v>800</v>
      </c>
      <c r="H14" s="71">
        <v>176856</v>
      </c>
      <c r="I14" s="71">
        <v>176856</v>
      </c>
      <c r="J14" s="58">
        <v>122829.41</v>
      </c>
      <c r="K14" s="63">
        <f t="shared" si="0"/>
        <v>15353.67625</v>
      </c>
      <c r="L14" s="63">
        <f t="shared" si="1"/>
        <v>69.451649929886457</v>
      </c>
    </row>
    <row r="15" spans="2:12" x14ac:dyDescent="0.25">
      <c r="B15" s="7"/>
      <c r="C15" s="7"/>
      <c r="D15" s="7"/>
      <c r="E15" s="7">
        <v>6324</v>
      </c>
      <c r="F15" s="56" t="s">
        <v>70</v>
      </c>
      <c r="G15" s="58">
        <v>0</v>
      </c>
      <c r="H15" s="71">
        <v>20120</v>
      </c>
      <c r="I15" s="71">
        <v>20120</v>
      </c>
      <c r="J15" s="58">
        <v>16819.810000000001</v>
      </c>
      <c r="K15" s="63"/>
      <c r="L15" s="63">
        <f t="shared" si="1"/>
        <v>83.597465208747522</v>
      </c>
    </row>
    <row r="16" spans="2:12" x14ac:dyDescent="0.25">
      <c r="B16" s="7"/>
      <c r="C16" s="7"/>
      <c r="D16" s="7">
        <v>634</v>
      </c>
      <c r="E16" s="7"/>
      <c r="F16" s="56" t="s">
        <v>71</v>
      </c>
      <c r="G16" s="58">
        <f>SUM(G17:G18)</f>
        <v>328981.72000000003</v>
      </c>
      <c r="H16" s="71">
        <f>SUM(H17:H18)</f>
        <v>216916</v>
      </c>
      <c r="I16" s="71">
        <f>SUM(I17:I18)</f>
        <v>216916</v>
      </c>
      <c r="J16" s="58">
        <f>SUM(J17:J18)</f>
        <v>99658.45</v>
      </c>
      <c r="K16" s="63">
        <f t="shared" si="0"/>
        <v>30.293005337804175</v>
      </c>
      <c r="L16" s="63">
        <f t="shared" si="1"/>
        <v>45.943337513138729</v>
      </c>
    </row>
    <row r="17" spans="2:12" x14ac:dyDescent="0.25">
      <c r="B17" s="7"/>
      <c r="C17" s="7"/>
      <c r="D17" s="7"/>
      <c r="E17" s="7">
        <v>6341</v>
      </c>
      <c r="F17" s="56" t="s">
        <v>72</v>
      </c>
      <c r="G17" s="58">
        <v>327572.46000000002</v>
      </c>
      <c r="H17" s="71">
        <v>37147</v>
      </c>
      <c r="I17" s="71">
        <v>37147</v>
      </c>
      <c r="J17" s="58">
        <v>23338.45</v>
      </c>
      <c r="K17" s="63">
        <f t="shared" si="0"/>
        <v>7.1246679284332997</v>
      </c>
      <c r="L17" s="63">
        <f t="shared" si="1"/>
        <v>62.827280803295018</v>
      </c>
    </row>
    <row r="18" spans="2:12" x14ac:dyDescent="0.25">
      <c r="B18" s="7"/>
      <c r="C18" s="7"/>
      <c r="D18" s="7"/>
      <c r="E18" s="7">
        <v>6342</v>
      </c>
      <c r="F18" s="56" t="s">
        <v>73</v>
      </c>
      <c r="G18" s="58">
        <v>1409.26</v>
      </c>
      <c r="H18" s="71">
        <v>179769</v>
      </c>
      <c r="I18" s="71">
        <v>179769</v>
      </c>
      <c r="J18" s="58">
        <v>76320</v>
      </c>
      <c r="K18" s="63">
        <f t="shared" si="0"/>
        <v>5415.6081915331451</v>
      </c>
      <c r="L18" s="63">
        <f t="shared" si="1"/>
        <v>42.45448325350867</v>
      </c>
    </row>
    <row r="19" spans="2:12" ht="25.5" hidden="1" x14ac:dyDescent="0.25">
      <c r="B19" s="7"/>
      <c r="C19" s="7"/>
      <c r="D19" s="7">
        <v>636</v>
      </c>
      <c r="E19" s="7"/>
      <c r="F19" s="80" t="s">
        <v>194</v>
      </c>
      <c r="G19" s="71">
        <f t="shared" ref="G19:J19" si="4">SUM(G20)</f>
        <v>0</v>
      </c>
      <c r="H19" s="71">
        <f t="shared" si="4"/>
        <v>0</v>
      </c>
      <c r="I19" s="71">
        <f t="shared" si="4"/>
        <v>0</v>
      </c>
      <c r="J19" s="71">
        <f t="shared" si="4"/>
        <v>0</v>
      </c>
      <c r="K19" s="63" t="e">
        <f t="shared" si="0"/>
        <v>#DIV/0!</v>
      </c>
      <c r="L19" s="63"/>
    </row>
    <row r="20" spans="2:12" ht="25.5" hidden="1" x14ac:dyDescent="0.25">
      <c r="B20" s="7"/>
      <c r="C20" s="7"/>
      <c r="D20" s="7"/>
      <c r="E20" s="7">
        <v>6361</v>
      </c>
      <c r="F20" s="80" t="s">
        <v>195</v>
      </c>
      <c r="G20" s="58">
        <v>0</v>
      </c>
      <c r="H20" s="71">
        <v>0</v>
      </c>
      <c r="I20" s="71">
        <v>0</v>
      </c>
      <c r="J20" s="58">
        <v>0</v>
      </c>
      <c r="K20" s="63" t="e">
        <f t="shared" si="0"/>
        <v>#DIV/0!</v>
      </c>
      <c r="L20" s="63"/>
    </row>
    <row r="21" spans="2:12" x14ac:dyDescent="0.25">
      <c r="B21" s="7"/>
      <c r="C21" s="7"/>
      <c r="D21" s="7">
        <v>639</v>
      </c>
      <c r="E21" s="7"/>
      <c r="F21" s="56" t="s">
        <v>74</v>
      </c>
      <c r="G21" s="58">
        <f>SUM(G22:G24)</f>
        <v>138500.90000000002</v>
      </c>
      <c r="H21" s="71">
        <f>SUM(H22:H24)</f>
        <v>235778</v>
      </c>
      <c r="I21" s="71">
        <f>SUM(I22:I24)</f>
        <v>235778</v>
      </c>
      <c r="J21" s="58">
        <f>SUM(J22:J24)</f>
        <v>142819.62</v>
      </c>
      <c r="K21" s="63">
        <f t="shared" si="0"/>
        <v>103.11818912368076</v>
      </c>
      <c r="L21" s="63">
        <f t="shared" si="1"/>
        <v>60.573768544987225</v>
      </c>
    </row>
    <row r="22" spans="2:12" x14ac:dyDescent="0.25">
      <c r="B22" s="7"/>
      <c r="C22" s="7"/>
      <c r="D22" s="7"/>
      <c r="E22" s="7">
        <v>6391</v>
      </c>
      <c r="F22" s="56" t="s">
        <v>75</v>
      </c>
      <c r="G22" s="58">
        <v>45360.54</v>
      </c>
      <c r="H22" s="71">
        <v>86238</v>
      </c>
      <c r="I22" s="71">
        <v>86238</v>
      </c>
      <c r="J22" s="58">
        <v>20023.599999999999</v>
      </c>
      <c r="K22" s="63">
        <f t="shared" si="0"/>
        <v>44.143213462626321</v>
      </c>
      <c r="L22" s="63">
        <f t="shared" si="1"/>
        <v>23.21899858531042</v>
      </c>
    </row>
    <row r="23" spans="2:12" x14ac:dyDescent="0.25">
      <c r="B23" s="7"/>
      <c r="C23" s="7"/>
      <c r="D23" s="7"/>
      <c r="E23" s="7">
        <v>6392</v>
      </c>
      <c r="F23" s="56" t="s">
        <v>76</v>
      </c>
      <c r="G23" s="58">
        <v>68921.600000000006</v>
      </c>
      <c r="H23" s="71">
        <v>145750</v>
      </c>
      <c r="I23" s="71">
        <v>145750</v>
      </c>
      <c r="J23" s="58">
        <v>105187</v>
      </c>
      <c r="K23" s="63">
        <f t="shared" si="0"/>
        <v>152.61833735722908</v>
      </c>
      <c r="L23" s="63">
        <f t="shared" si="1"/>
        <v>72.169468267581465</v>
      </c>
    </row>
    <row r="24" spans="2:12" x14ac:dyDescent="0.25">
      <c r="B24" s="7"/>
      <c r="C24" s="7"/>
      <c r="D24" s="7"/>
      <c r="E24" s="7">
        <v>6393</v>
      </c>
      <c r="F24" s="56" t="s">
        <v>77</v>
      </c>
      <c r="G24" s="58">
        <v>24218.76</v>
      </c>
      <c r="H24" s="71">
        <v>3790</v>
      </c>
      <c r="I24" s="71">
        <v>3790</v>
      </c>
      <c r="J24" s="58">
        <v>17609.02</v>
      </c>
      <c r="K24" s="63">
        <f t="shared" si="0"/>
        <v>72.708181591460502</v>
      </c>
      <c r="L24" s="63">
        <f t="shared" si="1"/>
        <v>464.61794195250661</v>
      </c>
    </row>
    <row r="25" spans="2:12" x14ac:dyDescent="0.25">
      <c r="B25" s="7"/>
      <c r="C25" s="15">
        <v>64</v>
      </c>
      <c r="D25" s="7"/>
      <c r="E25" s="7"/>
      <c r="F25" s="56" t="s">
        <v>78</v>
      </c>
      <c r="G25" s="58">
        <f>SUM(G26)</f>
        <v>1349.18</v>
      </c>
      <c r="H25" s="71">
        <f>SUM(H26)</f>
        <v>2150</v>
      </c>
      <c r="I25" s="71">
        <f>SUM(I26)</f>
        <v>2150</v>
      </c>
      <c r="J25" s="58">
        <f>SUM(J26)</f>
        <v>80.459999999999994</v>
      </c>
      <c r="K25" s="63">
        <f t="shared" si="0"/>
        <v>5.9636223483893911</v>
      </c>
      <c r="L25" s="63">
        <f t="shared" si="1"/>
        <v>3.7423255813953484</v>
      </c>
    </row>
    <row r="26" spans="2:12" x14ac:dyDescent="0.25">
      <c r="B26" s="7"/>
      <c r="C26" s="15"/>
      <c r="D26" s="7">
        <v>641</v>
      </c>
      <c r="E26" s="7"/>
      <c r="F26" s="56" t="s">
        <v>79</v>
      </c>
      <c r="G26" s="58">
        <f>SUM(G27:G29)</f>
        <v>1349.18</v>
      </c>
      <c r="H26" s="71">
        <f>SUM(H27:H29)</f>
        <v>2150</v>
      </c>
      <c r="I26" s="71">
        <f>SUM(I27:I29)</f>
        <v>2150</v>
      </c>
      <c r="J26" s="58">
        <f>SUM(J27:J29)</f>
        <v>80.459999999999994</v>
      </c>
      <c r="K26" s="63">
        <f t="shared" si="0"/>
        <v>5.9636223483893911</v>
      </c>
      <c r="L26" s="63">
        <f t="shared" ref="L26:L56" si="5">J26/I26*100</f>
        <v>3.7423255813953484</v>
      </c>
    </row>
    <row r="27" spans="2:12" x14ac:dyDescent="0.25">
      <c r="B27" s="7"/>
      <c r="C27" s="15"/>
      <c r="D27" s="7"/>
      <c r="E27" s="7">
        <v>6413</v>
      </c>
      <c r="F27" s="56" t="s">
        <v>80</v>
      </c>
      <c r="G27" s="58">
        <v>150.63</v>
      </c>
      <c r="H27" s="71">
        <v>1000</v>
      </c>
      <c r="I27" s="71">
        <v>1000</v>
      </c>
      <c r="J27" s="58">
        <v>80.459999999999994</v>
      </c>
      <c r="K27" s="63">
        <f t="shared" si="0"/>
        <v>53.41565425214101</v>
      </c>
      <c r="L27" s="63">
        <f t="shared" si="5"/>
        <v>8.0459999999999994</v>
      </c>
    </row>
    <row r="28" spans="2:12" x14ac:dyDescent="0.25">
      <c r="B28" s="7"/>
      <c r="C28" s="15"/>
      <c r="D28" s="7"/>
      <c r="E28" s="7">
        <v>6414</v>
      </c>
      <c r="F28" s="56" t="s">
        <v>204</v>
      </c>
      <c r="G28" s="58">
        <v>608.08000000000004</v>
      </c>
      <c r="H28" s="71">
        <v>1000</v>
      </c>
      <c r="I28" s="71">
        <v>1000</v>
      </c>
      <c r="J28" s="58">
        <v>0</v>
      </c>
      <c r="K28" s="63">
        <f t="shared" si="0"/>
        <v>0</v>
      </c>
      <c r="L28" s="63">
        <f t="shared" si="5"/>
        <v>0</v>
      </c>
    </row>
    <row r="29" spans="2:12" x14ac:dyDescent="0.25">
      <c r="B29" s="7"/>
      <c r="C29" s="15"/>
      <c r="D29" s="7"/>
      <c r="E29" s="7">
        <v>6415</v>
      </c>
      <c r="F29" s="56" t="s">
        <v>81</v>
      </c>
      <c r="G29" s="58">
        <v>590.47</v>
      </c>
      <c r="H29" s="71">
        <v>150</v>
      </c>
      <c r="I29" s="71">
        <v>150</v>
      </c>
      <c r="J29" s="58">
        <v>0</v>
      </c>
      <c r="K29" s="63">
        <f t="shared" si="0"/>
        <v>0</v>
      </c>
      <c r="L29" s="63">
        <f t="shared" si="5"/>
        <v>0</v>
      </c>
    </row>
    <row r="30" spans="2:12" x14ac:dyDescent="0.25">
      <c r="B30" s="7"/>
      <c r="C30" s="15">
        <v>65</v>
      </c>
      <c r="D30" s="7"/>
      <c r="E30" s="7"/>
      <c r="F30" s="56" t="s">
        <v>82</v>
      </c>
      <c r="G30" s="58">
        <f>G31</f>
        <v>4183618.99</v>
      </c>
      <c r="H30" s="71">
        <f>H31</f>
        <v>4685000</v>
      </c>
      <c r="I30" s="71">
        <f>I31</f>
        <v>4685000</v>
      </c>
      <c r="J30" s="58">
        <f>J31</f>
        <v>4641839.0999999996</v>
      </c>
      <c r="K30" s="63">
        <f t="shared" ref="K30:K56" si="6">J30/G30*100</f>
        <v>110.95272086428692</v>
      </c>
      <c r="L30" s="63">
        <f t="shared" si="5"/>
        <v>99.078742796157954</v>
      </c>
    </row>
    <row r="31" spans="2:12" x14ac:dyDescent="0.25">
      <c r="B31" s="7"/>
      <c r="C31" s="15"/>
      <c r="D31" s="7">
        <v>652</v>
      </c>
      <c r="E31" s="7"/>
      <c r="F31" s="56" t="s">
        <v>83</v>
      </c>
      <c r="G31" s="58">
        <f>SUM(G32)</f>
        <v>4183618.99</v>
      </c>
      <c r="H31" s="71">
        <f>SUM(H32)</f>
        <v>4685000</v>
      </c>
      <c r="I31" s="71">
        <f>SUM(I32)</f>
        <v>4685000</v>
      </c>
      <c r="J31" s="58">
        <f>SUM(J32)</f>
        <v>4641839.0999999996</v>
      </c>
      <c r="K31" s="63">
        <f t="shared" si="6"/>
        <v>110.95272086428692</v>
      </c>
      <c r="L31" s="63">
        <f t="shared" si="5"/>
        <v>99.078742796157954</v>
      </c>
    </row>
    <row r="32" spans="2:12" x14ac:dyDescent="0.25">
      <c r="B32" s="7"/>
      <c r="C32" s="15"/>
      <c r="D32" s="7"/>
      <c r="E32" s="7">
        <v>6526</v>
      </c>
      <c r="F32" s="56" t="s">
        <v>84</v>
      </c>
      <c r="G32" s="58">
        <v>4183618.99</v>
      </c>
      <c r="H32" s="71">
        <v>4685000</v>
      </c>
      <c r="I32" s="71">
        <v>4685000</v>
      </c>
      <c r="J32" s="58">
        <v>4641839.0999999996</v>
      </c>
      <c r="K32" s="63">
        <f t="shared" si="6"/>
        <v>110.95272086428692</v>
      </c>
      <c r="L32" s="63">
        <f t="shared" si="5"/>
        <v>99.078742796157954</v>
      </c>
    </row>
    <row r="33" spans="2:12" x14ac:dyDescent="0.25">
      <c r="B33" s="7"/>
      <c r="C33" s="15">
        <v>66</v>
      </c>
      <c r="D33" s="8"/>
      <c r="E33" s="8"/>
      <c r="F33" s="56" t="s">
        <v>85</v>
      </c>
      <c r="G33" s="58">
        <f>SUM(G34,G37)</f>
        <v>6879034.0300000003</v>
      </c>
      <c r="H33" s="71">
        <f>SUM(H34,H37)</f>
        <v>7752428</v>
      </c>
      <c r="I33" s="71">
        <f>SUM(I34,I37)</f>
        <v>7752428</v>
      </c>
      <c r="J33" s="58">
        <f>SUM(J34,J37)</f>
        <v>6988899.0499999998</v>
      </c>
      <c r="K33" s="63">
        <f t="shared" si="6"/>
        <v>101.59709952764982</v>
      </c>
      <c r="L33" s="63">
        <f t="shared" si="5"/>
        <v>90.151099113722822</v>
      </c>
    </row>
    <row r="34" spans="2:12" x14ac:dyDescent="0.25">
      <c r="B34" s="7"/>
      <c r="C34" s="15"/>
      <c r="D34" s="8">
        <v>661</v>
      </c>
      <c r="E34" s="8"/>
      <c r="F34" s="56" t="s">
        <v>35</v>
      </c>
      <c r="G34" s="58">
        <f>SUM(G35:G36)</f>
        <v>6873539.1299999999</v>
      </c>
      <c r="H34" s="71">
        <f>SUM(H35:H36)</f>
        <v>7750000</v>
      </c>
      <c r="I34" s="71">
        <f>SUM(I35:I36)</f>
        <v>7750000</v>
      </c>
      <c r="J34" s="58">
        <f>SUM(J35:J36)</f>
        <v>6973275.9900000002</v>
      </c>
      <c r="K34" s="63">
        <f t="shared" si="6"/>
        <v>101.45102629247708</v>
      </c>
      <c r="L34" s="63">
        <f t="shared" si="5"/>
        <v>89.977754709677427</v>
      </c>
    </row>
    <row r="35" spans="2:12" x14ac:dyDescent="0.25">
      <c r="B35" s="7"/>
      <c r="C35" s="15"/>
      <c r="D35" s="8"/>
      <c r="E35" s="8">
        <v>6614</v>
      </c>
      <c r="F35" s="56" t="s">
        <v>36</v>
      </c>
      <c r="G35" s="58">
        <v>102234.85</v>
      </c>
      <c r="H35" s="71">
        <v>100000</v>
      </c>
      <c r="I35" s="71">
        <v>100000</v>
      </c>
      <c r="J35" s="58">
        <v>108219.78</v>
      </c>
      <c r="K35" s="63">
        <f t="shared" si="6"/>
        <v>105.85409965388514</v>
      </c>
      <c r="L35" s="63">
        <f t="shared" si="5"/>
        <v>108.21978000000001</v>
      </c>
    </row>
    <row r="36" spans="2:12" x14ac:dyDescent="0.25">
      <c r="B36" s="7"/>
      <c r="C36" s="15"/>
      <c r="D36" s="8"/>
      <c r="E36" s="8">
        <v>6615</v>
      </c>
      <c r="F36" s="56" t="s">
        <v>86</v>
      </c>
      <c r="G36" s="58">
        <v>6771304.2800000003</v>
      </c>
      <c r="H36" s="71">
        <v>7650000</v>
      </c>
      <c r="I36" s="71">
        <v>7650000</v>
      </c>
      <c r="J36" s="58">
        <v>6865056.21</v>
      </c>
      <c r="K36" s="63">
        <f t="shared" si="6"/>
        <v>101.38454758674646</v>
      </c>
      <c r="L36" s="63">
        <f t="shared" si="5"/>
        <v>89.739296862745093</v>
      </c>
    </row>
    <row r="37" spans="2:12" x14ac:dyDescent="0.25">
      <c r="B37" s="7"/>
      <c r="C37" s="15"/>
      <c r="D37" s="8">
        <v>663</v>
      </c>
      <c r="E37" s="8"/>
      <c r="F37" s="56" t="s">
        <v>98</v>
      </c>
      <c r="G37" s="58">
        <f>SUM(G38:G39)</f>
        <v>5494.9</v>
      </c>
      <c r="H37" s="71">
        <f>SUM(H38:H39)</f>
        <v>2428</v>
      </c>
      <c r="I37" s="71">
        <f>SUM(I38:I39)</f>
        <v>2428</v>
      </c>
      <c r="J37" s="58">
        <f>SUM(J38:J39)</f>
        <v>15623.060000000001</v>
      </c>
      <c r="K37" s="63">
        <f t="shared" si="6"/>
        <v>284.31927787584857</v>
      </c>
      <c r="L37" s="63">
        <f t="shared" si="5"/>
        <v>643.45387149917633</v>
      </c>
    </row>
    <row r="38" spans="2:12" x14ac:dyDescent="0.25">
      <c r="B38" s="7"/>
      <c r="C38" s="15"/>
      <c r="D38" s="8"/>
      <c r="E38" s="8">
        <v>6631</v>
      </c>
      <c r="F38" s="56" t="s">
        <v>99</v>
      </c>
      <c r="G38" s="58">
        <v>694.9</v>
      </c>
      <c r="H38" s="71">
        <v>1808</v>
      </c>
      <c r="I38" s="71">
        <v>1808</v>
      </c>
      <c r="J38" s="58">
        <v>1287.8599999999999</v>
      </c>
      <c r="K38" s="63">
        <f t="shared" si="6"/>
        <v>185.3302633472442</v>
      </c>
      <c r="L38" s="63">
        <f t="shared" si="5"/>
        <v>71.231194690265482</v>
      </c>
    </row>
    <row r="39" spans="2:12" x14ac:dyDescent="0.25">
      <c r="B39" s="7"/>
      <c r="C39" s="15"/>
      <c r="D39" s="8"/>
      <c r="E39" s="8">
        <v>6632</v>
      </c>
      <c r="F39" s="56" t="s">
        <v>100</v>
      </c>
      <c r="G39" s="58">
        <v>4800</v>
      </c>
      <c r="H39" s="71">
        <v>620</v>
      </c>
      <c r="I39" s="71">
        <v>620</v>
      </c>
      <c r="J39" s="58">
        <v>14335.2</v>
      </c>
      <c r="K39" s="63">
        <f t="shared" si="6"/>
        <v>298.64999999999998</v>
      </c>
      <c r="L39" s="63"/>
    </row>
    <row r="40" spans="2:12" x14ac:dyDescent="0.25">
      <c r="B40" s="7"/>
      <c r="C40" s="15">
        <v>67</v>
      </c>
      <c r="D40" s="8"/>
      <c r="E40" s="8"/>
      <c r="F40" s="56" t="s">
        <v>87</v>
      </c>
      <c r="G40" s="58">
        <f t="shared" ref="G40:J41" si="7">SUM(G41)</f>
        <v>750000</v>
      </c>
      <c r="H40" s="71">
        <f t="shared" si="7"/>
        <v>1000000</v>
      </c>
      <c r="I40" s="71">
        <f t="shared" si="7"/>
        <v>1000000</v>
      </c>
      <c r="J40" s="58">
        <f t="shared" si="7"/>
        <v>1000000</v>
      </c>
      <c r="K40" s="63">
        <f t="shared" si="6"/>
        <v>133.33333333333331</v>
      </c>
      <c r="L40" s="63">
        <f t="shared" si="5"/>
        <v>100</v>
      </c>
    </row>
    <row r="41" spans="2:12" x14ac:dyDescent="0.25">
      <c r="B41" s="7"/>
      <c r="C41" s="15"/>
      <c r="D41" s="8">
        <v>671</v>
      </c>
      <c r="E41" s="8"/>
      <c r="F41" s="56" t="s">
        <v>88</v>
      </c>
      <c r="G41" s="58">
        <f t="shared" si="7"/>
        <v>750000</v>
      </c>
      <c r="H41" s="71">
        <f t="shared" si="7"/>
        <v>1000000</v>
      </c>
      <c r="I41" s="71">
        <f t="shared" si="7"/>
        <v>1000000</v>
      </c>
      <c r="J41" s="58">
        <f t="shared" si="7"/>
        <v>1000000</v>
      </c>
      <c r="K41" s="63">
        <f t="shared" si="6"/>
        <v>133.33333333333331</v>
      </c>
      <c r="L41" s="63">
        <f t="shared" si="5"/>
        <v>100</v>
      </c>
    </row>
    <row r="42" spans="2:12" x14ac:dyDescent="0.25">
      <c r="B42" s="7"/>
      <c r="C42" s="15"/>
      <c r="D42" s="8"/>
      <c r="E42" s="8">
        <v>6711</v>
      </c>
      <c r="F42" s="56" t="s">
        <v>89</v>
      </c>
      <c r="G42" s="58">
        <v>750000</v>
      </c>
      <c r="H42" s="71">
        <v>1000000</v>
      </c>
      <c r="I42" s="71">
        <v>1000000</v>
      </c>
      <c r="J42" s="58">
        <v>1000000</v>
      </c>
      <c r="K42" s="63">
        <f t="shared" si="6"/>
        <v>133.33333333333331</v>
      </c>
      <c r="L42" s="63">
        <f t="shared" si="5"/>
        <v>100</v>
      </c>
    </row>
    <row r="43" spans="2:12" x14ac:dyDescent="0.25">
      <c r="B43" s="7"/>
      <c r="C43" s="15">
        <v>68</v>
      </c>
      <c r="D43" s="8"/>
      <c r="E43" s="8"/>
      <c r="F43" s="56" t="s">
        <v>90</v>
      </c>
      <c r="G43" s="58">
        <f>SUM(G44,G46)</f>
        <v>29445.050000000003</v>
      </c>
      <c r="H43" s="71">
        <f>SUM(H44,H46)</f>
        <v>40000</v>
      </c>
      <c r="I43" s="71">
        <f>SUM(I44,I46)</f>
        <v>40000</v>
      </c>
      <c r="J43" s="58">
        <f>SUM(J44,J46)</f>
        <v>35122.33</v>
      </c>
      <c r="K43" s="63">
        <f t="shared" si="6"/>
        <v>119.28093176951644</v>
      </c>
      <c r="L43" s="63">
        <f t="shared" si="5"/>
        <v>87.805824999999999</v>
      </c>
    </row>
    <row r="44" spans="2:12" x14ac:dyDescent="0.25">
      <c r="B44" s="7"/>
      <c r="C44" s="15"/>
      <c r="D44" s="8">
        <v>681</v>
      </c>
      <c r="E44" s="8"/>
      <c r="F44" s="56" t="s">
        <v>91</v>
      </c>
      <c r="G44" s="58">
        <f>SUM(G45)</f>
        <v>18149.77</v>
      </c>
      <c r="H44" s="71">
        <f>SUM(H45)</f>
        <v>20000</v>
      </c>
      <c r="I44" s="71">
        <f>SUM(I45)</f>
        <v>20000</v>
      </c>
      <c r="J44" s="58">
        <f>SUM(J45)</f>
        <v>14797.5</v>
      </c>
      <c r="K44" s="63">
        <f t="shared" si="6"/>
        <v>81.52995878184683</v>
      </c>
      <c r="L44" s="63">
        <f t="shared" si="5"/>
        <v>73.987499999999997</v>
      </c>
    </row>
    <row r="45" spans="2:12" x14ac:dyDescent="0.25">
      <c r="B45" s="7"/>
      <c r="C45" s="15"/>
      <c r="D45" s="8"/>
      <c r="E45" s="8">
        <v>6819</v>
      </c>
      <c r="F45" s="56" t="s">
        <v>92</v>
      </c>
      <c r="G45" s="58">
        <v>18149.77</v>
      </c>
      <c r="H45" s="71">
        <v>20000</v>
      </c>
      <c r="I45" s="71">
        <v>20000</v>
      </c>
      <c r="J45" s="58">
        <v>14797.5</v>
      </c>
      <c r="K45" s="63">
        <f t="shared" si="6"/>
        <v>81.52995878184683</v>
      </c>
      <c r="L45" s="63">
        <f t="shared" si="5"/>
        <v>73.987499999999997</v>
      </c>
    </row>
    <row r="46" spans="2:12" x14ac:dyDescent="0.25">
      <c r="B46" s="7"/>
      <c r="C46" s="15"/>
      <c r="D46" s="8">
        <v>683</v>
      </c>
      <c r="E46" s="8"/>
      <c r="F46" s="56" t="s">
        <v>93</v>
      </c>
      <c r="G46" s="58">
        <f>SUM(G47)</f>
        <v>11295.28</v>
      </c>
      <c r="H46" s="71">
        <f>SUM(H47)</f>
        <v>20000</v>
      </c>
      <c r="I46" s="71">
        <f>SUM(I47)</f>
        <v>20000</v>
      </c>
      <c r="J46" s="58">
        <f>SUM(J47)</f>
        <v>20324.830000000002</v>
      </c>
      <c r="K46" s="63">
        <f t="shared" si="6"/>
        <v>179.94091337266539</v>
      </c>
      <c r="L46" s="63">
        <f t="shared" si="5"/>
        <v>101.62415</v>
      </c>
    </row>
    <row r="47" spans="2:12" x14ac:dyDescent="0.25">
      <c r="B47" s="7"/>
      <c r="C47" s="15"/>
      <c r="D47" s="8"/>
      <c r="E47" s="8">
        <v>6831</v>
      </c>
      <c r="F47" s="56" t="s">
        <v>93</v>
      </c>
      <c r="G47" s="58">
        <v>11295.28</v>
      </c>
      <c r="H47" s="71">
        <v>20000</v>
      </c>
      <c r="I47" s="71">
        <v>20000</v>
      </c>
      <c r="J47" s="58">
        <v>20324.830000000002</v>
      </c>
      <c r="K47" s="63">
        <f t="shared" si="6"/>
        <v>179.94091337266539</v>
      </c>
      <c r="L47" s="63">
        <f t="shared" si="5"/>
        <v>101.62415</v>
      </c>
    </row>
    <row r="48" spans="2:12" x14ac:dyDescent="0.25">
      <c r="B48" s="15">
        <v>7</v>
      </c>
      <c r="C48" s="7"/>
      <c r="D48" s="8"/>
      <c r="E48" s="8"/>
      <c r="F48" s="56" t="s">
        <v>26</v>
      </c>
      <c r="G48" s="60">
        <f>SUM(G49)</f>
        <v>12672</v>
      </c>
      <c r="H48" s="75">
        <f>SUM(H49)</f>
        <v>90955</v>
      </c>
      <c r="I48" s="75">
        <f>SUM(I49)</f>
        <v>90955</v>
      </c>
      <c r="J48" s="60">
        <f>SUM(J49)</f>
        <v>18861.760000000002</v>
      </c>
      <c r="K48" s="63">
        <f t="shared" si="6"/>
        <v>148.84595959595961</v>
      </c>
      <c r="L48" s="63">
        <f t="shared" si="5"/>
        <v>20.737463580891653</v>
      </c>
    </row>
    <row r="49" spans="2:12" ht="16.5" customHeight="1" x14ac:dyDescent="0.25">
      <c r="B49" s="7"/>
      <c r="C49" s="15">
        <v>72</v>
      </c>
      <c r="D49" s="8"/>
      <c r="E49" s="8"/>
      <c r="F49" s="56" t="s">
        <v>27</v>
      </c>
      <c r="G49" s="58">
        <f>SUM(G50,G52,G55)</f>
        <v>12672</v>
      </c>
      <c r="H49" s="58">
        <f>SUM(H50,H52,H55)</f>
        <v>90955</v>
      </c>
      <c r="I49" s="58">
        <f>SUM(I50,I52,I55)</f>
        <v>90955</v>
      </c>
      <c r="J49" s="58">
        <f>SUM(J50,J52,J55)</f>
        <v>18861.760000000002</v>
      </c>
      <c r="K49" s="63">
        <f t="shared" si="6"/>
        <v>148.84595959595961</v>
      </c>
      <c r="L49" s="63">
        <f t="shared" si="5"/>
        <v>20.737463580891653</v>
      </c>
    </row>
    <row r="50" spans="2:12" ht="17.25" hidden="1" customHeight="1" x14ac:dyDescent="0.25">
      <c r="B50" s="7"/>
      <c r="C50" s="7"/>
      <c r="D50" s="8">
        <v>722</v>
      </c>
      <c r="E50" s="8"/>
      <c r="F50" s="56" t="s">
        <v>102</v>
      </c>
      <c r="G50" s="58">
        <f>SUM(G51)</f>
        <v>0</v>
      </c>
      <c r="H50" s="71">
        <f>SUM(H51)</f>
        <v>0</v>
      </c>
      <c r="I50" s="71">
        <f>SUM(I51)</f>
        <v>0</v>
      </c>
      <c r="J50" s="58">
        <f>SUM(J51)</f>
        <v>0</v>
      </c>
      <c r="K50" s="63" t="e">
        <f t="shared" si="6"/>
        <v>#DIV/0!</v>
      </c>
      <c r="L50" s="63" t="e">
        <f t="shared" si="5"/>
        <v>#DIV/0!</v>
      </c>
    </row>
    <row r="51" spans="2:12" ht="15.75" hidden="1" customHeight="1" x14ac:dyDescent="0.25">
      <c r="B51" s="7"/>
      <c r="C51" s="7"/>
      <c r="D51" s="8"/>
      <c r="E51" s="8">
        <v>7227</v>
      </c>
      <c r="F51" s="57" t="s">
        <v>103</v>
      </c>
      <c r="G51" s="58">
        <v>0</v>
      </c>
      <c r="H51" s="71">
        <v>0</v>
      </c>
      <c r="I51" s="71">
        <v>0</v>
      </c>
      <c r="J51" s="58">
        <v>0</v>
      </c>
      <c r="K51" s="63" t="e">
        <f t="shared" si="6"/>
        <v>#DIV/0!</v>
      </c>
      <c r="L51" s="63" t="e">
        <f t="shared" si="5"/>
        <v>#DIV/0!</v>
      </c>
    </row>
    <row r="52" spans="2:12" x14ac:dyDescent="0.25">
      <c r="B52" s="7"/>
      <c r="C52" s="7"/>
      <c r="D52" s="7">
        <v>723</v>
      </c>
      <c r="E52" s="7"/>
      <c r="F52" s="27" t="s">
        <v>94</v>
      </c>
      <c r="G52" s="58">
        <f>SUM(G53)</f>
        <v>0</v>
      </c>
      <c r="H52" s="71">
        <f>SUM(H53,H54)</f>
        <v>70955</v>
      </c>
      <c r="I52" s="71">
        <f>SUM(I53,I54)</f>
        <v>70955</v>
      </c>
      <c r="J52" s="58">
        <f>SUM(J53)</f>
        <v>10953.76</v>
      </c>
      <c r="K52" s="63"/>
      <c r="L52" s="63">
        <f t="shared" si="5"/>
        <v>15.437615390035939</v>
      </c>
    </row>
    <row r="53" spans="2:12" x14ac:dyDescent="0.25">
      <c r="B53" s="7"/>
      <c r="C53" s="7"/>
      <c r="D53" s="7"/>
      <c r="E53" s="7">
        <v>7231</v>
      </c>
      <c r="F53" s="27" t="s">
        <v>95</v>
      </c>
      <c r="G53" s="58">
        <v>0</v>
      </c>
      <c r="H53" s="71">
        <v>10955</v>
      </c>
      <c r="I53" s="71">
        <v>10955</v>
      </c>
      <c r="J53" s="58">
        <v>10953.76</v>
      </c>
      <c r="K53" s="63"/>
      <c r="L53" s="63">
        <f t="shared" si="5"/>
        <v>99.988680967594718</v>
      </c>
    </row>
    <row r="54" spans="2:12" x14ac:dyDescent="0.25">
      <c r="B54" s="7"/>
      <c r="C54" s="7"/>
      <c r="D54" s="7"/>
      <c r="E54" s="7">
        <v>7233</v>
      </c>
      <c r="F54" s="27" t="s">
        <v>101</v>
      </c>
      <c r="G54" s="58">
        <v>0</v>
      </c>
      <c r="H54" s="71">
        <v>60000</v>
      </c>
      <c r="I54" s="71">
        <v>60000</v>
      </c>
      <c r="J54" s="58">
        <v>0</v>
      </c>
      <c r="K54" s="63"/>
      <c r="L54" s="63">
        <f t="shared" si="5"/>
        <v>0</v>
      </c>
    </row>
    <row r="55" spans="2:12" x14ac:dyDescent="0.25">
      <c r="B55" s="7"/>
      <c r="C55" s="7"/>
      <c r="D55" s="7">
        <v>725</v>
      </c>
      <c r="E55" s="7"/>
      <c r="F55" s="27" t="s">
        <v>96</v>
      </c>
      <c r="G55" s="58">
        <f>SUM(G56)</f>
        <v>12672</v>
      </c>
      <c r="H55" s="71">
        <f>SUM(H56)</f>
        <v>20000</v>
      </c>
      <c r="I55" s="71">
        <f>SUM(I56)</f>
        <v>20000</v>
      </c>
      <c r="J55" s="58">
        <f>SUM(J56)</f>
        <v>7908</v>
      </c>
      <c r="K55" s="63">
        <f t="shared" si="6"/>
        <v>62.405303030303031</v>
      </c>
      <c r="L55" s="63">
        <f t="shared" si="5"/>
        <v>39.54</v>
      </c>
    </row>
    <row r="56" spans="2:12" x14ac:dyDescent="0.25">
      <c r="B56" s="7"/>
      <c r="C56" s="7"/>
      <c r="D56" s="7"/>
      <c r="E56" s="7">
        <v>7252</v>
      </c>
      <c r="F56" s="27" t="s">
        <v>97</v>
      </c>
      <c r="G56" s="58">
        <v>12672</v>
      </c>
      <c r="H56" s="71">
        <v>20000</v>
      </c>
      <c r="I56" s="71">
        <v>20000</v>
      </c>
      <c r="J56" s="58">
        <v>7908</v>
      </c>
      <c r="K56" s="63">
        <f t="shared" si="6"/>
        <v>62.405303030303031</v>
      </c>
      <c r="L56" s="63">
        <f t="shared" si="5"/>
        <v>39.54</v>
      </c>
    </row>
    <row r="57" spans="2:12" ht="18" x14ac:dyDescent="0.25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</row>
    <row r="58" spans="2:12" ht="39" customHeight="1" x14ac:dyDescent="0.25">
      <c r="B58" s="110" t="s">
        <v>7</v>
      </c>
      <c r="C58" s="111"/>
      <c r="D58" s="111"/>
      <c r="E58" s="111"/>
      <c r="F58" s="112"/>
      <c r="G58" s="32" t="s">
        <v>203</v>
      </c>
      <c r="H58" s="32" t="s">
        <v>215</v>
      </c>
      <c r="I58" s="32" t="s">
        <v>214</v>
      </c>
      <c r="J58" s="32" t="s">
        <v>212</v>
      </c>
      <c r="K58" s="32" t="s">
        <v>28</v>
      </c>
      <c r="L58" s="32" t="s">
        <v>57</v>
      </c>
    </row>
    <row r="59" spans="2:12" x14ac:dyDescent="0.25">
      <c r="B59" s="116">
        <v>1</v>
      </c>
      <c r="C59" s="117"/>
      <c r="D59" s="117"/>
      <c r="E59" s="117"/>
      <c r="F59" s="118"/>
      <c r="G59" s="34">
        <v>2</v>
      </c>
      <c r="H59" s="34">
        <v>3</v>
      </c>
      <c r="I59" s="34">
        <v>4</v>
      </c>
      <c r="J59" s="34">
        <v>5</v>
      </c>
      <c r="K59" s="34" t="s">
        <v>41</v>
      </c>
      <c r="L59" s="34" t="s">
        <v>42</v>
      </c>
    </row>
    <row r="60" spans="2:12" x14ac:dyDescent="0.25">
      <c r="B60" s="6"/>
      <c r="C60" s="6"/>
      <c r="D60" s="6"/>
      <c r="E60" s="6"/>
      <c r="F60" s="6" t="s">
        <v>55</v>
      </c>
      <c r="G60" s="74">
        <f>SUM(G61,G122)</f>
        <v>13739156.920000002</v>
      </c>
      <c r="H60" s="74">
        <f>SUM(H61,H122)</f>
        <v>14219437</v>
      </c>
      <c r="I60" s="74">
        <f>SUM(I61,I122)</f>
        <v>14219437</v>
      </c>
      <c r="J60" s="74">
        <f>SUM(J61,J122)</f>
        <v>14292347.639999999</v>
      </c>
      <c r="K60" s="63">
        <f>J60/G60*100</f>
        <v>104.02638039015859</v>
      </c>
      <c r="L60" s="63">
        <f>J60/I60*100</f>
        <v>100.51275335303357</v>
      </c>
    </row>
    <row r="61" spans="2:12" x14ac:dyDescent="0.25">
      <c r="B61" s="6">
        <v>3</v>
      </c>
      <c r="C61" s="6"/>
      <c r="D61" s="6"/>
      <c r="E61" s="6"/>
      <c r="F61" s="6" t="s">
        <v>4</v>
      </c>
      <c r="G61" s="74">
        <f>SUM(G62,G71,G104,G111,G116,G119)</f>
        <v>13375130.850000001</v>
      </c>
      <c r="H61" s="74">
        <f>SUM(H62,H71,H104,H111,H116,H119)</f>
        <v>13406198</v>
      </c>
      <c r="I61" s="74">
        <f>SUM(I62,I71,I104,I111,I116,I119)</f>
        <v>13406198</v>
      </c>
      <c r="J61" s="74">
        <f>SUM(J62,J71,J104,J111,J116,J119)</f>
        <v>13803535.219999999</v>
      </c>
      <c r="K61" s="63">
        <f t="shared" ref="K61:K125" si="8">J61/G61*100</f>
        <v>103.20299199166338</v>
      </c>
      <c r="L61" s="63">
        <f t="shared" ref="L61:L126" si="9">J61/I61*100</f>
        <v>102.96383225132135</v>
      </c>
    </row>
    <row r="62" spans="2:12" x14ac:dyDescent="0.25">
      <c r="B62" s="6"/>
      <c r="C62" s="6">
        <v>31</v>
      </c>
      <c r="D62" s="10"/>
      <c r="E62" s="10"/>
      <c r="F62" s="10" t="s">
        <v>5</v>
      </c>
      <c r="G62" s="71">
        <f t="shared" ref="G62:H62" si="10">SUM(G63,G66,G68)</f>
        <v>8057946.7000000002</v>
      </c>
      <c r="H62" s="71">
        <f t="shared" si="10"/>
        <v>7660000</v>
      </c>
      <c r="I62" s="71">
        <f t="shared" ref="I62:J62" si="11">SUM(I63,I66,I68)</f>
        <v>7660000</v>
      </c>
      <c r="J62" s="71">
        <f t="shared" si="11"/>
        <v>8836524.8699999992</v>
      </c>
      <c r="K62" s="63">
        <f t="shared" si="8"/>
        <v>109.6622402578066</v>
      </c>
      <c r="L62" s="63">
        <f t="shared" si="9"/>
        <v>115.35933250652741</v>
      </c>
    </row>
    <row r="63" spans="2:12" x14ac:dyDescent="0.25">
      <c r="B63" s="7"/>
      <c r="C63" s="7"/>
      <c r="D63" s="7">
        <v>311</v>
      </c>
      <c r="E63" s="7"/>
      <c r="F63" s="7" t="s">
        <v>37</v>
      </c>
      <c r="G63" s="71">
        <f t="shared" ref="G63:H63" si="12">SUM(G64:G65)</f>
        <v>6353089.75</v>
      </c>
      <c r="H63" s="71">
        <f t="shared" si="12"/>
        <v>6160000</v>
      </c>
      <c r="I63" s="71">
        <f t="shared" ref="I63:J63" si="13">SUM(I64:I65)</f>
        <v>6160000</v>
      </c>
      <c r="J63" s="71">
        <f t="shared" si="13"/>
        <v>7002057.2399999993</v>
      </c>
      <c r="K63" s="63">
        <f t="shared" si="8"/>
        <v>110.21499011563624</v>
      </c>
      <c r="L63" s="63">
        <f t="shared" si="9"/>
        <v>113.66976038961039</v>
      </c>
    </row>
    <row r="64" spans="2:12" x14ac:dyDescent="0.25">
      <c r="B64" s="7"/>
      <c r="C64" s="7"/>
      <c r="D64" s="7"/>
      <c r="E64" s="7">
        <v>3111</v>
      </c>
      <c r="F64" s="7" t="s">
        <v>38</v>
      </c>
      <c r="G64" s="63">
        <v>6201316.3099999996</v>
      </c>
      <c r="H64" s="71">
        <v>5985000</v>
      </c>
      <c r="I64" s="71">
        <v>5985000</v>
      </c>
      <c r="J64" s="63">
        <v>6782984.7199999997</v>
      </c>
      <c r="K64" s="63">
        <f t="shared" si="8"/>
        <v>109.37975715030089</v>
      </c>
      <c r="L64" s="63">
        <f t="shared" si="9"/>
        <v>113.33307802840433</v>
      </c>
    </row>
    <row r="65" spans="2:12" x14ac:dyDescent="0.25">
      <c r="B65" s="7"/>
      <c r="C65" s="7"/>
      <c r="D65" s="7"/>
      <c r="E65" s="7">
        <v>3113</v>
      </c>
      <c r="F65" s="56" t="s">
        <v>104</v>
      </c>
      <c r="G65" s="63">
        <v>151773.44</v>
      </c>
      <c r="H65" s="71">
        <v>175000</v>
      </c>
      <c r="I65" s="71">
        <v>175000</v>
      </c>
      <c r="J65" s="63">
        <v>219072.52</v>
      </c>
      <c r="K65" s="63">
        <f t="shared" si="8"/>
        <v>144.34180315080161</v>
      </c>
      <c r="L65" s="63">
        <f t="shared" si="9"/>
        <v>125.18429714285713</v>
      </c>
    </row>
    <row r="66" spans="2:12" x14ac:dyDescent="0.25">
      <c r="B66" s="7"/>
      <c r="C66" s="7"/>
      <c r="D66" s="7">
        <v>312</v>
      </c>
      <c r="E66" s="7"/>
      <c r="F66" s="56" t="s">
        <v>105</v>
      </c>
      <c r="G66" s="71">
        <f t="shared" ref="G66:J66" si="14">SUM(G67)</f>
        <v>667466.31000000006</v>
      </c>
      <c r="H66" s="71">
        <f t="shared" si="14"/>
        <v>500000</v>
      </c>
      <c r="I66" s="71">
        <f t="shared" si="14"/>
        <v>500000</v>
      </c>
      <c r="J66" s="71">
        <f t="shared" si="14"/>
        <v>680421.93</v>
      </c>
      <c r="K66" s="63">
        <f t="shared" si="8"/>
        <v>101.94101482065814</v>
      </c>
      <c r="L66" s="63">
        <f t="shared" si="9"/>
        <v>136.08438600000002</v>
      </c>
    </row>
    <row r="67" spans="2:12" x14ac:dyDescent="0.25">
      <c r="B67" s="7"/>
      <c r="C67" s="7"/>
      <c r="D67" s="7"/>
      <c r="E67" s="7">
        <v>3121</v>
      </c>
      <c r="F67" s="56" t="s">
        <v>105</v>
      </c>
      <c r="G67" s="63">
        <v>667466.31000000006</v>
      </c>
      <c r="H67" s="71">
        <v>500000</v>
      </c>
      <c r="I67" s="71">
        <v>500000</v>
      </c>
      <c r="J67" s="63">
        <v>680421.93</v>
      </c>
      <c r="K67" s="63">
        <f t="shared" si="8"/>
        <v>101.94101482065814</v>
      </c>
      <c r="L67" s="63">
        <f t="shared" si="9"/>
        <v>136.08438600000002</v>
      </c>
    </row>
    <row r="68" spans="2:12" x14ac:dyDescent="0.25">
      <c r="B68" s="7"/>
      <c r="C68" s="7"/>
      <c r="D68" s="7">
        <v>313</v>
      </c>
      <c r="E68" s="7"/>
      <c r="F68" s="56" t="s">
        <v>106</v>
      </c>
      <c r="G68" s="71">
        <f t="shared" ref="G68:H68" si="15">SUM(G69:G70)</f>
        <v>1037390.6399999999</v>
      </c>
      <c r="H68" s="71">
        <f t="shared" si="15"/>
        <v>1000000</v>
      </c>
      <c r="I68" s="71">
        <f t="shared" ref="I68:J68" si="16">SUM(I69:I70)</f>
        <v>1000000</v>
      </c>
      <c r="J68" s="71">
        <f t="shared" si="16"/>
        <v>1154045.7000000002</v>
      </c>
      <c r="K68" s="63">
        <f t="shared" si="8"/>
        <v>111.24504651401136</v>
      </c>
      <c r="L68" s="63">
        <f t="shared" si="9"/>
        <v>115.40457000000002</v>
      </c>
    </row>
    <row r="69" spans="2:12" x14ac:dyDescent="0.25">
      <c r="B69" s="7"/>
      <c r="C69" s="7"/>
      <c r="D69" s="7"/>
      <c r="E69" s="7">
        <v>3131</v>
      </c>
      <c r="F69" s="56" t="s">
        <v>107</v>
      </c>
      <c r="G69" s="63">
        <v>57460.94</v>
      </c>
      <c r="H69" s="71">
        <v>60000</v>
      </c>
      <c r="I69" s="71">
        <v>60000</v>
      </c>
      <c r="J69" s="63">
        <v>74314.58</v>
      </c>
      <c r="K69" s="63">
        <f t="shared" si="8"/>
        <v>129.33060266678547</v>
      </c>
      <c r="L69" s="63">
        <f t="shared" si="9"/>
        <v>123.85763333333333</v>
      </c>
    </row>
    <row r="70" spans="2:12" x14ac:dyDescent="0.25">
      <c r="B70" s="7"/>
      <c r="C70" s="7"/>
      <c r="D70" s="7"/>
      <c r="E70" s="7">
        <v>3132</v>
      </c>
      <c r="F70" s="56" t="s">
        <v>108</v>
      </c>
      <c r="G70" s="63">
        <v>979929.7</v>
      </c>
      <c r="H70" s="71">
        <v>940000</v>
      </c>
      <c r="I70" s="71">
        <v>940000</v>
      </c>
      <c r="J70" s="63">
        <v>1079731.1200000001</v>
      </c>
      <c r="K70" s="63">
        <f t="shared" si="8"/>
        <v>110.18454895284837</v>
      </c>
      <c r="L70" s="63">
        <f t="shared" si="9"/>
        <v>114.86501276595746</v>
      </c>
    </row>
    <row r="71" spans="2:12" x14ac:dyDescent="0.25">
      <c r="B71" s="7"/>
      <c r="C71" s="15">
        <v>32</v>
      </c>
      <c r="D71" s="8"/>
      <c r="E71" s="8"/>
      <c r="F71" s="7" t="s">
        <v>12</v>
      </c>
      <c r="G71" s="71">
        <f>SUM(G72,G77,G84,G94,G96)</f>
        <v>5208590.21</v>
      </c>
      <c r="H71" s="71">
        <f>SUM(H72,H77,H84,H94,H96)</f>
        <v>5593348</v>
      </c>
      <c r="I71" s="71">
        <f>SUM(I72,I77,I84,I94,I96)</f>
        <v>5593348</v>
      </c>
      <c r="J71" s="71">
        <f>SUM(J72,J77,J84,J94,J96)</f>
        <v>4810251.6000000006</v>
      </c>
      <c r="K71" s="63">
        <f t="shared" si="8"/>
        <v>92.352275876201077</v>
      </c>
      <c r="L71" s="63">
        <f t="shared" si="9"/>
        <v>85.999505126446635</v>
      </c>
    </row>
    <row r="72" spans="2:12" x14ac:dyDescent="0.25">
      <c r="B72" s="7"/>
      <c r="C72" s="7"/>
      <c r="D72" s="7">
        <v>321</v>
      </c>
      <c r="E72" s="7"/>
      <c r="F72" s="7" t="s">
        <v>39</v>
      </c>
      <c r="G72" s="71">
        <f t="shared" ref="G72:H72" si="17">SUM(G73:G76)</f>
        <v>273382.98</v>
      </c>
      <c r="H72" s="71">
        <f t="shared" si="17"/>
        <v>250150</v>
      </c>
      <c r="I72" s="71">
        <f t="shared" ref="I72:J72" si="18">SUM(I73:I76)</f>
        <v>250150</v>
      </c>
      <c r="J72" s="71">
        <f t="shared" si="18"/>
        <v>259635.22000000003</v>
      </c>
      <c r="K72" s="63">
        <f t="shared" si="8"/>
        <v>94.971245100920342</v>
      </c>
      <c r="L72" s="63">
        <f t="shared" si="9"/>
        <v>103.79181291225265</v>
      </c>
    </row>
    <row r="73" spans="2:12" x14ac:dyDescent="0.25">
      <c r="B73" s="7"/>
      <c r="C73" s="15"/>
      <c r="D73" s="7"/>
      <c r="E73" s="7">
        <v>3211</v>
      </c>
      <c r="F73" s="21" t="s">
        <v>40</v>
      </c>
      <c r="G73" s="63">
        <v>47536.81</v>
      </c>
      <c r="H73" s="71">
        <v>30000</v>
      </c>
      <c r="I73" s="71">
        <v>30000</v>
      </c>
      <c r="J73" s="63">
        <v>35072.300000000003</v>
      </c>
      <c r="K73" s="63">
        <f t="shared" si="8"/>
        <v>73.77924602008423</v>
      </c>
      <c r="L73" s="63">
        <f t="shared" si="9"/>
        <v>116.90766666666667</v>
      </c>
    </row>
    <row r="74" spans="2:12" x14ac:dyDescent="0.25">
      <c r="B74" s="7"/>
      <c r="C74" s="15"/>
      <c r="D74" s="7"/>
      <c r="E74" s="7">
        <v>3212</v>
      </c>
      <c r="F74" s="56" t="s">
        <v>109</v>
      </c>
      <c r="G74" s="63">
        <v>194315.68</v>
      </c>
      <c r="H74" s="71">
        <v>190000</v>
      </c>
      <c r="I74" s="71">
        <v>190000</v>
      </c>
      <c r="J74" s="63">
        <v>188102.67</v>
      </c>
      <c r="K74" s="63">
        <f t="shared" si="8"/>
        <v>96.802620354672371</v>
      </c>
      <c r="L74" s="63">
        <f t="shared" si="9"/>
        <v>99.001405263157906</v>
      </c>
    </row>
    <row r="75" spans="2:12" x14ac:dyDescent="0.25">
      <c r="B75" s="7"/>
      <c r="C75" s="15"/>
      <c r="D75" s="7"/>
      <c r="E75" s="7">
        <v>3213</v>
      </c>
      <c r="F75" s="56" t="s">
        <v>110</v>
      </c>
      <c r="G75" s="63">
        <v>31530.49</v>
      </c>
      <c r="H75" s="71">
        <v>30000</v>
      </c>
      <c r="I75" s="71">
        <v>30000</v>
      </c>
      <c r="J75" s="63">
        <v>35869.160000000003</v>
      </c>
      <c r="K75" s="63">
        <f t="shared" si="8"/>
        <v>113.76023652026974</v>
      </c>
      <c r="L75" s="63">
        <f t="shared" si="9"/>
        <v>119.56386666666667</v>
      </c>
    </row>
    <row r="76" spans="2:12" x14ac:dyDescent="0.25">
      <c r="B76" s="7"/>
      <c r="C76" s="15"/>
      <c r="D76" s="7"/>
      <c r="E76" s="7">
        <v>3214</v>
      </c>
      <c r="F76" s="56" t="s">
        <v>111</v>
      </c>
      <c r="G76" s="63">
        <v>0</v>
      </c>
      <c r="H76" s="71">
        <v>150</v>
      </c>
      <c r="I76" s="71">
        <v>150</v>
      </c>
      <c r="J76" s="63">
        <v>591.09</v>
      </c>
      <c r="K76" s="63"/>
      <c r="L76" s="63">
        <f t="shared" si="9"/>
        <v>394.06000000000006</v>
      </c>
    </row>
    <row r="77" spans="2:12" x14ac:dyDescent="0.25">
      <c r="B77" s="7"/>
      <c r="C77" s="15"/>
      <c r="D77" s="7">
        <v>322</v>
      </c>
      <c r="E77" s="7"/>
      <c r="F77" s="56" t="s">
        <v>112</v>
      </c>
      <c r="G77" s="71">
        <f t="shared" ref="G77:H77" si="19">SUM(G78:G83)</f>
        <v>1990701.8900000001</v>
      </c>
      <c r="H77" s="71">
        <f t="shared" si="19"/>
        <v>2221792</v>
      </c>
      <c r="I77" s="71">
        <f t="shared" ref="I77:J77" si="20">SUM(I78:I83)</f>
        <v>2221792</v>
      </c>
      <c r="J77" s="71">
        <f t="shared" si="20"/>
        <v>1965558.7000000002</v>
      </c>
      <c r="K77" s="63">
        <f t="shared" si="8"/>
        <v>98.736968597543253</v>
      </c>
      <c r="L77" s="63">
        <f t="shared" si="9"/>
        <v>88.467268763232568</v>
      </c>
    </row>
    <row r="78" spans="2:12" x14ac:dyDescent="0.25">
      <c r="B78" s="7"/>
      <c r="C78" s="15"/>
      <c r="D78" s="7"/>
      <c r="E78" s="7">
        <v>3221</v>
      </c>
      <c r="F78" s="56" t="s">
        <v>113</v>
      </c>
      <c r="G78" s="63">
        <v>195027.05</v>
      </c>
      <c r="H78" s="71">
        <v>210890</v>
      </c>
      <c r="I78" s="71">
        <v>210890</v>
      </c>
      <c r="J78" s="63">
        <v>162387.5</v>
      </c>
      <c r="K78" s="63">
        <f t="shared" si="8"/>
        <v>83.264090801763146</v>
      </c>
      <c r="L78" s="63">
        <f t="shared" si="9"/>
        <v>77.001043197875674</v>
      </c>
    </row>
    <row r="79" spans="2:12" x14ac:dyDescent="0.25">
      <c r="B79" s="7"/>
      <c r="C79" s="15"/>
      <c r="D79" s="7"/>
      <c r="E79" s="7">
        <v>3222</v>
      </c>
      <c r="F79" s="56" t="s">
        <v>114</v>
      </c>
      <c r="G79" s="63">
        <v>802603.88</v>
      </c>
      <c r="H79" s="71">
        <v>803320</v>
      </c>
      <c r="I79" s="71">
        <v>803320</v>
      </c>
      <c r="J79" s="63">
        <v>816795.46</v>
      </c>
      <c r="K79" s="63">
        <f t="shared" si="8"/>
        <v>101.76819229929464</v>
      </c>
      <c r="L79" s="63">
        <f t="shared" si="9"/>
        <v>101.67747099536922</v>
      </c>
    </row>
    <row r="80" spans="2:12" x14ac:dyDescent="0.25">
      <c r="B80" s="7"/>
      <c r="C80" s="15"/>
      <c r="D80" s="7"/>
      <c r="E80" s="7">
        <v>3223</v>
      </c>
      <c r="F80" s="56" t="s">
        <v>115</v>
      </c>
      <c r="G80" s="63">
        <v>581850.04</v>
      </c>
      <c r="H80" s="71">
        <v>646500</v>
      </c>
      <c r="I80" s="71">
        <v>646500</v>
      </c>
      <c r="J80" s="63">
        <v>554513.1</v>
      </c>
      <c r="K80" s="63">
        <f t="shared" si="8"/>
        <v>95.301720697656037</v>
      </c>
      <c r="L80" s="63">
        <f t="shared" si="9"/>
        <v>85.771554524361946</v>
      </c>
    </row>
    <row r="81" spans="2:12" x14ac:dyDescent="0.25">
      <c r="B81" s="7"/>
      <c r="C81" s="15"/>
      <c r="D81" s="7"/>
      <c r="E81" s="7">
        <v>3224</v>
      </c>
      <c r="F81" s="56" t="s">
        <v>116</v>
      </c>
      <c r="G81" s="63">
        <v>300883.86</v>
      </c>
      <c r="H81" s="71">
        <v>400852</v>
      </c>
      <c r="I81" s="71">
        <v>400852</v>
      </c>
      <c r="J81" s="63">
        <v>295690.32</v>
      </c>
      <c r="K81" s="63">
        <f t="shared" si="8"/>
        <v>98.273905419852042</v>
      </c>
      <c r="L81" s="63">
        <f t="shared" si="9"/>
        <v>73.765459571113539</v>
      </c>
    </row>
    <row r="82" spans="2:12" x14ac:dyDescent="0.25">
      <c r="B82" s="7"/>
      <c r="C82" s="15"/>
      <c r="D82" s="7"/>
      <c r="E82" s="7">
        <v>3225</v>
      </c>
      <c r="F82" s="56" t="s">
        <v>117</v>
      </c>
      <c r="G82" s="63">
        <v>51927.3</v>
      </c>
      <c r="H82" s="71">
        <v>68500</v>
      </c>
      <c r="I82" s="71">
        <v>68500</v>
      </c>
      <c r="J82" s="63">
        <v>51726.3</v>
      </c>
      <c r="K82" s="63">
        <f t="shared" si="8"/>
        <v>99.612920371365348</v>
      </c>
      <c r="L82" s="63">
        <f t="shared" si="9"/>
        <v>75.512846715328479</v>
      </c>
    </row>
    <row r="83" spans="2:12" x14ac:dyDescent="0.25">
      <c r="B83" s="7"/>
      <c r="C83" s="15"/>
      <c r="D83" s="7"/>
      <c r="E83" s="7">
        <v>3227</v>
      </c>
      <c r="F83" s="56" t="s">
        <v>118</v>
      </c>
      <c r="G83" s="63">
        <v>58409.760000000002</v>
      </c>
      <c r="H83" s="71">
        <v>91730</v>
      </c>
      <c r="I83" s="71">
        <v>91730</v>
      </c>
      <c r="J83" s="63">
        <v>84446.02</v>
      </c>
      <c r="K83" s="63">
        <f t="shared" si="8"/>
        <v>144.57518743442876</v>
      </c>
      <c r="L83" s="63">
        <f t="shared" si="9"/>
        <v>92.059326283658578</v>
      </c>
    </row>
    <row r="84" spans="2:12" x14ac:dyDescent="0.25">
      <c r="B84" s="7"/>
      <c r="C84" s="15"/>
      <c r="D84" s="7">
        <v>323</v>
      </c>
      <c r="E84" s="7"/>
      <c r="F84" s="56" t="s">
        <v>119</v>
      </c>
      <c r="G84" s="71">
        <f t="shared" ref="G84:H84" si="21">SUM(G85:G93)</f>
        <v>2438233.4299999997</v>
      </c>
      <c r="H84" s="71">
        <f t="shared" si="21"/>
        <v>2586908</v>
      </c>
      <c r="I84" s="71">
        <f t="shared" ref="I84:J84" si="22">SUM(I85:I93)</f>
        <v>2586908</v>
      </c>
      <c r="J84" s="71">
        <f t="shared" si="22"/>
        <v>2100727.79</v>
      </c>
      <c r="K84" s="63">
        <f t="shared" si="8"/>
        <v>86.157779815200058</v>
      </c>
      <c r="L84" s="63">
        <f t="shared" si="9"/>
        <v>81.206126773739157</v>
      </c>
    </row>
    <row r="85" spans="2:12" x14ac:dyDescent="0.25">
      <c r="B85" s="7"/>
      <c r="C85" s="15"/>
      <c r="D85" s="7"/>
      <c r="E85" s="7">
        <v>3231</v>
      </c>
      <c r="F85" s="56" t="s">
        <v>120</v>
      </c>
      <c r="G85" s="63">
        <v>25737.05</v>
      </c>
      <c r="H85" s="71">
        <v>26500</v>
      </c>
      <c r="I85" s="71">
        <v>26500</v>
      </c>
      <c r="J85" s="63">
        <v>24941.82</v>
      </c>
      <c r="K85" s="63">
        <f t="shared" si="8"/>
        <v>96.910174242968793</v>
      </c>
      <c r="L85" s="63">
        <f t="shared" si="9"/>
        <v>94.120075471698115</v>
      </c>
    </row>
    <row r="86" spans="2:12" x14ac:dyDescent="0.25">
      <c r="B86" s="7"/>
      <c r="C86" s="15"/>
      <c r="D86" s="7"/>
      <c r="E86" s="7">
        <v>3232</v>
      </c>
      <c r="F86" s="56" t="s">
        <v>121</v>
      </c>
      <c r="G86" s="63">
        <v>1284849.83</v>
      </c>
      <c r="H86" s="71">
        <v>1083250</v>
      </c>
      <c r="I86" s="71">
        <v>1083250</v>
      </c>
      <c r="J86" s="63">
        <v>758882.45</v>
      </c>
      <c r="K86" s="63">
        <f t="shared" si="8"/>
        <v>59.063902432862513</v>
      </c>
      <c r="L86" s="63">
        <f t="shared" si="9"/>
        <v>70.05607662127855</v>
      </c>
    </row>
    <row r="87" spans="2:12" x14ac:dyDescent="0.25">
      <c r="B87" s="7"/>
      <c r="C87" s="15"/>
      <c r="D87" s="7"/>
      <c r="E87" s="7">
        <v>3233</v>
      </c>
      <c r="F87" s="56" t="s">
        <v>122</v>
      </c>
      <c r="G87" s="63">
        <v>114919.98</v>
      </c>
      <c r="H87" s="71">
        <v>114300</v>
      </c>
      <c r="I87" s="71">
        <v>114300</v>
      </c>
      <c r="J87" s="63">
        <v>117405.14</v>
      </c>
      <c r="K87" s="63">
        <f t="shared" si="8"/>
        <v>102.16251342890941</v>
      </c>
      <c r="L87" s="63">
        <f t="shared" si="9"/>
        <v>102.71665791776027</v>
      </c>
    </row>
    <row r="88" spans="2:12" x14ac:dyDescent="0.25">
      <c r="B88" s="7"/>
      <c r="C88" s="15"/>
      <c r="D88" s="7"/>
      <c r="E88" s="7">
        <v>3234</v>
      </c>
      <c r="F88" s="56" t="s">
        <v>123</v>
      </c>
      <c r="G88" s="63">
        <v>331741.94</v>
      </c>
      <c r="H88" s="71">
        <v>248480</v>
      </c>
      <c r="I88" s="71">
        <v>248480</v>
      </c>
      <c r="J88" s="63">
        <v>355296.36</v>
      </c>
      <c r="K88" s="63">
        <f t="shared" si="8"/>
        <v>107.10022374620465</v>
      </c>
      <c r="L88" s="63">
        <f t="shared" si="9"/>
        <v>142.98791049581453</v>
      </c>
    </row>
    <row r="89" spans="2:12" x14ac:dyDescent="0.25">
      <c r="B89" s="7"/>
      <c r="C89" s="15"/>
      <c r="D89" s="7"/>
      <c r="E89" s="7">
        <v>3235</v>
      </c>
      <c r="F89" s="56" t="s">
        <v>124</v>
      </c>
      <c r="G89" s="63">
        <v>1381.55</v>
      </c>
      <c r="H89" s="71">
        <v>11850</v>
      </c>
      <c r="I89" s="71">
        <v>11850</v>
      </c>
      <c r="J89" s="63">
        <v>14984.44</v>
      </c>
      <c r="K89" s="63">
        <f t="shared" si="8"/>
        <v>1084.6107632731353</v>
      </c>
      <c r="L89" s="63">
        <f t="shared" si="9"/>
        <v>126.45097046413503</v>
      </c>
    </row>
    <row r="90" spans="2:12" x14ac:dyDescent="0.25">
      <c r="B90" s="7"/>
      <c r="C90" s="15"/>
      <c r="D90" s="7"/>
      <c r="E90" s="7">
        <v>3236</v>
      </c>
      <c r="F90" s="56" t="s">
        <v>125</v>
      </c>
      <c r="G90" s="63">
        <v>29090.45</v>
      </c>
      <c r="H90" s="71">
        <v>57500</v>
      </c>
      <c r="I90" s="71">
        <v>57500</v>
      </c>
      <c r="J90" s="63">
        <v>32590.87</v>
      </c>
      <c r="K90" s="63">
        <f t="shared" si="8"/>
        <v>112.03288364394498</v>
      </c>
      <c r="L90" s="63">
        <f t="shared" si="9"/>
        <v>56.679773913043476</v>
      </c>
    </row>
    <row r="91" spans="2:12" x14ac:dyDescent="0.25">
      <c r="B91" s="7"/>
      <c r="C91" s="15"/>
      <c r="D91" s="7"/>
      <c r="E91" s="7">
        <v>3237</v>
      </c>
      <c r="F91" s="56" t="s">
        <v>126</v>
      </c>
      <c r="G91" s="63">
        <v>284794.42</v>
      </c>
      <c r="H91" s="71">
        <v>593988</v>
      </c>
      <c r="I91" s="71">
        <v>593988</v>
      </c>
      <c r="J91" s="63">
        <v>363826.8</v>
      </c>
      <c r="K91" s="63">
        <f t="shared" si="8"/>
        <v>127.75067713756472</v>
      </c>
      <c r="L91" s="63">
        <f t="shared" si="9"/>
        <v>61.251540435160301</v>
      </c>
    </row>
    <row r="92" spans="2:12" x14ac:dyDescent="0.25">
      <c r="B92" s="7"/>
      <c r="C92" s="15"/>
      <c r="D92" s="7"/>
      <c r="E92" s="7">
        <v>3238</v>
      </c>
      <c r="F92" s="56" t="s">
        <v>127</v>
      </c>
      <c r="G92" s="63">
        <v>133450.97</v>
      </c>
      <c r="H92" s="71">
        <v>194400</v>
      </c>
      <c r="I92" s="71">
        <v>194400</v>
      </c>
      <c r="J92" s="63">
        <v>166182.81</v>
      </c>
      <c r="K92" s="63">
        <f t="shared" si="8"/>
        <v>124.52724022912685</v>
      </c>
      <c r="L92" s="63">
        <f t="shared" si="9"/>
        <v>85.484984567901236</v>
      </c>
    </row>
    <row r="93" spans="2:12" x14ac:dyDescent="0.25">
      <c r="B93" s="7"/>
      <c r="C93" s="15"/>
      <c r="D93" s="7"/>
      <c r="E93" s="7">
        <v>3239</v>
      </c>
      <c r="F93" s="56" t="s">
        <v>128</v>
      </c>
      <c r="G93" s="63">
        <v>232267.24</v>
      </c>
      <c r="H93" s="71">
        <v>256640</v>
      </c>
      <c r="I93" s="71">
        <v>256640</v>
      </c>
      <c r="J93" s="63">
        <v>266617.09999999998</v>
      </c>
      <c r="K93" s="63">
        <f t="shared" si="8"/>
        <v>114.78893881031178</v>
      </c>
      <c r="L93" s="63">
        <f t="shared" si="9"/>
        <v>103.88758572319202</v>
      </c>
    </row>
    <row r="94" spans="2:12" x14ac:dyDescent="0.25">
      <c r="B94" s="7"/>
      <c r="C94" s="15"/>
      <c r="D94" s="7">
        <v>324</v>
      </c>
      <c r="E94" s="7"/>
      <c r="F94" s="56" t="s">
        <v>129</v>
      </c>
      <c r="G94" s="71">
        <f t="shared" ref="G94:J94" si="23">SUM(G95)</f>
        <v>153.71</v>
      </c>
      <c r="H94" s="71">
        <f t="shared" si="23"/>
        <v>3080</v>
      </c>
      <c r="I94" s="71">
        <f t="shared" si="23"/>
        <v>3080</v>
      </c>
      <c r="J94" s="71">
        <f t="shared" si="23"/>
        <v>338.06</v>
      </c>
      <c r="K94" s="63">
        <f t="shared" si="8"/>
        <v>219.93364127252616</v>
      </c>
      <c r="L94" s="63">
        <f t="shared" si="9"/>
        <v>10.975974025974027</v>
      </c>
    </row>
    <row r="95" spans="2:12" x14ac:dyDescent="0.25">
      <c r="B95" s="7"/>
      <c r="C95" s="15"/>
      <c r="D95" s="7"/>
      <c r="E95" s="7">
        <v>3241</v>
      </c>
      <c r="F95" s="56" t="s">
        <v>129</v>
      </c>
      <c r="G95" s="63">
        <v>153.71</v>
      </c>
      <c r="H95" s="71">
        <v>3080</v>
      </c>
      <c r="I95" s="71">
        <v>3080</v>
      </c>
      <c r="J95" s="63">
        <v>338.06</v>
      </c>
      <c r="K95" s="63">
        <f t="shared" si="8"/>
        <v>219.93364127252616</v>
      </c>
      <c r="L95" s="63">
        <f t="shared" si="9"/>
        <v>10.975974025974027</v>
      </c>
    </row>
    <row r="96" spans="2:12" x14ac:dyDescent="0.25">
      <c r="B96" s="7"/>
      <c r="C96" s="15"/>
      <c r="D96" s="7">
        <v>329</v>
      </c>
      <c r="E96" s="7"/>
      <c r="F96" s="56" t="s">
        <v>130</v>
      </c>
      <c r="G96" s="71">
        <f>SUM(G97:G101,G102:G103)</f>
        <v>506118.19999999995</v>
      </c>
      <c r="H96" s="71">
        <f>SUM(H97:H101,H102:H103)</f>
        <v>531418</v>
      </c>
      <c r="I96" s="71">
        <f>SUM(I97:I101,I102:I103)</f>
        <v>531418</v>
      </c>
      <c r="J96" s="71">
        <f>SUM(J97:J101,J102:J103)</f>
        <v>483991.82999999996</v>
      </c>
      <c r="K96" s="63">
        <f t="shared" si="8"/>
        <v>95.628220838531391</v>
      </c>
      <c r="L96" s="63">
        <f t="shared" si="9"/>
        <v>91.075543169407126</v>
      </c>
    </row>
    <row r="97" spans="2:12" x14ac:dyDescent="0.25">
      <c r="B97" s="7"/>
      <c r="C97" s="15"/>
      <c r="D97" s="7"/>
      <c r="E97" s="7">
        <v>3291</v>
      </c>
      <c r="F97" s="56" t="s">
        <v>131</v>
      </c>
      <c r="G97" s="63">
        <v>18013.21</v>
      </c>
      <c r="H97" s="71">
        <v>20000</v>
      </c>
      <c r="I97" s="71">
        <v>20000</v>
      </c>
      <c r="J97" s="63">
        <v>16358.88</v>
      </c>
      <c r="K97" s="63">
        <f t="shared" si="8"/>
        <v>90.816017800269904</v>
      </c>
      <c r="L97" s="63">
        <f t="shared" si="9"/>
        <v>81.794399999999996</v>
      </c>
    </row>
    <row r="98" spans="2:12" x14ac:dyDescent="0.25">
      <c r="B98" s="7"/>
      <c r="C98" s="15"/>
      <c r="D98" s="7"/>
      <c r="E98" s="7">
        <v>3292</v>
      </c>
      <c r="F98" s="56" t="s">
        <v>132</v>
      </c>
      <c r="G98" s="63">
        <v>91030.43</v>
      </c>
      <c r="H98" s="71">
        <v>103500</v>
      </c>
      <c r="I98" s="71">
        <v>103500</v>
      </c>
      <c r="J98" s="63">
        <v>91680.23</v>
      </c>
      <c r="K98" s="63">
        <f t="shared" si="8"/>
        <v>100.7138272333768</v>
      </c>
      <c r="L98" s="63">
        <f t="shared" si="9"/>
        <v>88.579932367149752</v>
      </c>
    </row>
    <row r="99" spans="2:12" x14ac:dyDescent="0.25">
      <c r="B99" s="7"/>
      <c r="C99" s="15"/>
      <c r="D99" s="7"/>
      <c r="E99" s="7">
        <v>3293</v>
      </c>
      <c r="F99" s="56" t="s">
        <v>133</v>
      </c>
      <c r="G99" s="63">
        <v>11634.77</v>
      </c>
      <c r="H99" s="71">
        <v>20500</v>
      </c>
      <c r="I99" s="71">
        <v>20500</v>
      </c>
      <c r="J99" s="63">
        <v>7374.68</v>
      </c>
      <c r="K99" s="63">
        <f t="shared" si="8"/>
        <v>63.38483700150497</v>
      </c>
      <c r="L99" s="63">
        <f t="shared" si="9"/>
        <v>35.974048780487806</v>
      </c>
    </row>
    <row r="100" spans="2:12" x14ac:dyDescent="0.25">
      <c r="B100" s="7"/>
      <c r="C100" s="15"/>
      <c r="D100" s="7"/>
      <c r="E100" s="7">
        <v>3294</v>
      </c>
      <c r="F100" s="56" t="s">
        <v>134</v>
      </c>
      <c r="G100" s="63">
        <v>1228.0999999999999</v>
      </c>
      <c r="H100" s="71">
        <v>7500</v>
      </c>
      <c r="I100" s="71">
        <v>7500</v>
      </c>
      <c r="J100" s="63">
        <v>3425.01</v>
      </c>
      <c r="K100" s="63">
        <f t="shared" si="8"/>
        <v>278.88689846103739</v>
      </c>
      <c r="L100" s="63">
        <f t="shared" si="9"/>
        <v>45.666800000000002</v>
      </c>
    </row>
    <row r="101" spans="2:12" x14ac:dyDescent="0.25">
      <c r="B101" s="7"/>
      <c r="C101" s="15"/>
      <c r="D101" s="7"/>
      <c r="E101" s="7">
        <v>3295</v>
      </c>
      <c r="F101" s="56" t="s">
        <v>135</v>
      </c>
      <c r="G101" s="63">
        <v>247428.79</v>
      </c>
      <c r="H101" s="71">
        <v>228000</v>
      </c>
      <c r="I101" s="71">
        <v>228000</v>
      </c>
      <c r="J101" s="63">
        <v>289411.84999999998</v>
      </c>
      <c r="K101" s="63">
        <f t="shared" si="8"/>
        <v>116.96773443381426</v>
      </c>
      <c r="L101" s="63">
        <f t="shared" si="9"/>
        <v>126.93502192982456</v>
      </c>
    </row>
    <row r="102" spans="2:12" x14ac:dyDescent="0.25">
      <c r="B102" s="7"/>
      <c r="C102" s="15"/>
      <c r="D102" s="7"/>
      <c r="E102" s="7">
        <v>3296</v>
      </c>
      <c r="F102" s="56" t="s">
        <v>136</v>
      </c>
      <c r="G102" s="63">
        <v>1767.24</v>
      </c>
      <c r="H102" s="71">
        <v>0</v>
      </c>
      <c r="I102" s="71">
        <v>0</v>
      </c>
      <c r="J102" s="63">
        <v>0</v>
      </c>
      <c r="K102" s="63">
        <f t="shared" si="8"/>
        <v>0</v>
      </c>
      <c r="L102" s="63"/>
    </row>
    <row r="103" spans="2:12" x14ac:dyDescent="0.25">
      <c r="B103" s="7"/>
      <c r="C103" s="15"/>
      <c r="D103" s="8"/>
      <c r="E103" s="7">
        <v>3299</v>
      </c>
      <c r="F103" s="56" t="s">
        <v>130</v>
      </c>
      <c r="G103" s="63">
        <v>135015.66</v>
      </c>
      <c r="H103" s="71">
        <v>151918</v>
      </c>
      <c r="I103" s="71">
        <v>151918</v>
      </c>
      <c r="J103" s="63">
        <v>75741.179999999993</v>
      </c>
      <c r="K103" s="63">
        <f t="shared" si="8"/>
        <v>56.098070401611189</v>
      </c>
      <c r="L103" s="63">
        <f t="shared" si="9"/>
        <v>49.856620018694294</v>
      </c>
    </row>
    <row r="104" spans="2:12" x14ac:dyDescent="0.25">
      <c r="B104" s="7"/>
      <c r="C104" s="15">
        <v>34</v>
      </c>
      <c r="D104" s="7"/>
      <c r="E104" s="7"/>
      <c r="F104" s="56" t="s">
        <v>137</v>
      </c>
      <c r="G104" s="71">
        <f>SUM(G105,G107)</f>
        <v>26739.329999999998</v>
      </c>
      <c r="H104" s="71">
        <f>SUM(H105,H107)</f>
        <v>15400</v>
      </c>
      <c r="I104" s="71">
        <f>SUM(I105,I107)</f>
        <v>15400</v>
      </c>
      <c r="J104" s="71">
        <f>SUM(J105,J107)</f>
        <v>17964.53</v>
      </c>
      <c r="K104" s="63">
        <f t="shared" si="8"/>
        <v>67.183919716761793</v>
      </c>
      <c r="L104" s="63">
        <f t="shared" si="9"/>
        <v>116.65279220779222</v>
      </c>
    </row>
    <row r="105" spans="2:12" hidden="1" x14ac:dyDescent="0.25">
      <c r="B105" s="7"/>
      <c r="C105" s="15"/>
      <c r="D105" s="7">
        <v>341</v>
      </c>
      <c r="E105" s="7"/>
      <c r="F105" s="56" t="s">
        <v>138</v>
      </c>
      <c r="G105" s="71">
        <f t="shared" ref="G105:J105" si="24">SUM(G106)</f>
        <v>0</v>
      </c>
      <c r="H105" s="71">
        <f t="shared" si="24"/>
        <v>0</v>
      </c>
      <c r="I105" s="71">
        <f t="shared" si="24"/>
        <v>0</v>
      </c>
      <c r="J105" s="71">
        <f t="shared" si="24"/>
        <v>0</v>
      </c>
      <c r="K105" s="63" t="e">
        <f t="shared" si="8"/>
        <v>#DIV/0!</v>
      </c>
      <c r="L105" s="63" t="e">
        <f t="shared" si="9"/>
        <v>#DIV/0!</v>
      </c>
    </row>
    <row r="106" spans="2:12" hidden="1" x14ac:dyDescent="0.25">
      <c r="B106" s="7"/>
      <c r="C106" s="15"/>
      <c r="D106" s="7"/>
      <c r="E106" s="7">
        <v>3411</v>
      </c>
      <c r="F106" s="56" t="s">
        <v>139</v>
      </c>
      <c r="G106" s="63"/>
      <c r="H106" s="71"/>
      <c r="I106" s="71"/>
      <c r="J106" s="63"/>
      <c r="K106" s="63" t="e">
        <f t="shared" si="8"/>
        <v>#DIV/0!</v>
      </c>
      <c r="L106" s="63" t="e">
        <f t="shared" si="9"/>
        <v>#DIV/0!</v>
      </c>
    </row>
    <row r="107" spans="2:12" x14ac:dyDescent="0.25">
      <c r="B107" s="7"/>
      <c r="C107" s="15"/>
      <c r="D107" s="7">
        <v>343</v>
      </c>
      <c r="E107" s="7"/>
      <c r="F107" s="56" t="s">
        <v>140</v>
      </c>
      <c r="G107" s="71">
        <f t="shared" ref="G107" si="25">SUM(G108:G110)</f>
        <v>26739.329999999998</v>
      </c>
      <c r="H107" s="71">
        <f t="shared" ref="H107" si="26">SUM(H108:H110)</f>
        <v>15400</v>
      </c>
      <c r="I107" s="71">
        <f t="shared" ref="I107:J107" si="27">SUM(I108:I110)</f>
        <v>15400</v>
      </c>
      <c r="J107" s="71">
        <f t="shared" si="27"/>
        <v>17964.53</v>
      </c>
      <c r="K107" s="63">
        <f t="shared" si="8"/>
        <v>67.183919716761793</v>
      </c>
      <c r="L107" s="63">
        <f t="shared" si="9"/>
        <v>116.65279220779222</v>
      </c>
    </row>
    <row r="108" spans="2:12" x14ac:dyDescent="0.25">
      <c r="B108" s="7"/>
      <c r="C108" s="15"/>
      <c r="D108" s="7"/>
      <c r="E108" s="7">
        <v>3431</v>
      </c>
      <c r="F108" s="56" t="s">
        <v>141</v>
      </c>
      <c r="G108" s="63">
        <v>16880.599999999999</v>
      </c>
      <c r="H108" s="71">
        <v>15000</v>
      </c>
      <c r="I108" s="71">
        <v>15000</v>
      </c>
      <c r="J108" s="63">
        <v>17611.009999999998</v>
      </c>
      <c r="K108" s="63">
        <f t="shared" si="8"/>
        <v>104.32691965925383</v>
      </c>
      <c r="L108" s="63">
        <f t="shared" si="9"/>
        <v>117.40673333333331</v>
      </c>
    </row>
    <row r="109" spans="2:12" x14ac:dyDescent="0.25">
      <c r="B109" s="7"/>
      <c r="C109" s="15"/>
      <c r="D109" s="7"/>
      <c r="E109" s="7">
        <v>3432</v>
      </c>
      <c r="F109" s="56" t="s">
        <v>142</v>
      </c>
      <c r="G109" s="63">
        <v>489.66</v>
      </c>
      <c r="H109" s="71">
        <v>100</v>
      </c>
      <c r="I109" s="71">
        <v>100</v>
      </c>
      <c r="J109" s="63">
        <v>133.4</v>
      </c>
      <c r="K109" s="63">
        <f t="shared" si="8"/>
        <v>27.243393374994895</v>
      </c>
      <c r="L109" s="63">
        <f t="shared" si="9"/>
        <v>133.4</v>
      </c>
    </row>
    <row r="110" spans="2:12" x14ac:dyDescent="0.25">
      <c r="B110" s="7"/>
      <c r="C110" s="7"/>
      <c r="D110" s="7"/>
      <c r="E110" s="7">
        <v>3433</v>
      </c>
      <c r="F110" s="56" t="s">
        <v>143</v>
      </c>
      <c r="G110" s="63">
        <v>9369.07</v>
      </c>
      <c r="H110" s="71">
        <v>300</v>
      </c>
      <c r="I110" s="71">
        <v>300</v>
      </c>
      <c r="J110" s="63">
        <v>220.12</v>
      </c>
      <c r="K110" s="63">
        <f t="shared" si="8"/>
        <v>2.3494327612025527</v>
      </c>
      <c r="L110" s="63">
        <f t="shared" si="9"/>
        <v>73.373333333333335</v>
      </c>
    </row>
    <row r="111" spans="2:12" x14ac:dyDescent="0.25">
      <c r="B111" s="7"/>
      <c r="C111" s="15">
        <v>36</v>
      </c>
      <c r="D111" s="7"/>
      <c r="E111" s="7"/>
      <c r="F111" s="56" t="s">
        <v>144</v>
      </c>
      <c r="G111" s="71">
        <f t="shared" ref="G111:J112" si="28">SUM(G112)</f>
        <v>81164.460000000006</v>
      </c>
      <c r="H111" s="71">
        <f t="shared" si="28"/>
        <v>136950</v>
      </c>
      <c r="I111" s="71">
        <f t="shared" si="28"/>
        <v>136950</v>
      </c>
      <c r="J111" s="71">
        <f t="shared" si="28"/>
        <v>138104.07</v>
      </c>
      <c r="K111" s="63">
        <f t="shared" si="8"/>
        <v>170.15337747580651</v>
      </c>
      <c r="L111" s="63">
        <f t="shared" si="9"/>
        <v>100.84269441401972</v>
      </c>
    </row>
    <row r="112" spans="2:12" x14ac:dyDescent="0.25">
      <c r="B112" s="7"/>
      <c r="C112" s="7"/>
      <c r="D112" s="7">
        <v>369</v>
      </c>
      <c r="E112" s="7"/>
      <c r="F112" s="56" t="s">
        <v>74</v>
      </c>
      <c r="G112" s="71">
        <f t="shared" si="28"/>
        <v>81164.460000000006</v>
      </c>
      <c r="H112" s="71">
        <f t="shared" si="28"/>
        <v>136950</v>
      </c>
      <c r="I112" s="71">
        <f t="shared" si="28"/>
        <v>136950</v>
      </c>
      <c r="J112" s="71">
        <f t="shared" si="28"/>
        <v>138104.07</v>
      </c>
      <c r="K112" s="63">
        <f t="shared" si="8"/>
        <v>170.15337747580651</v>
      </c>
      <c r="L112" s="63">
        <f t="shared" si="9"/>
        <v>100.84269441401972</v>
      </c>
    </row>
    <row r="113" spans="2:12" x14ac:dyDescent="0.25">
      <c r="B113" s="7"/>
      <c r="C113" s="7"/>
      <c r="D113" s="8"/>
      <c r="E113" s="7">
        <v>3691</v>
      </c>
      <c r="F113" s="56" t="s">
        <v>75</v>
      </c>
      <c r="G113" s="63">
        <v>81164.460000000006</v>
      </c>
      <c r="H113" s="71">
        <v>136950</v>
      </c>
      <c r="I113" s="71">
        <v>136950</v>
      </c>
      <c r="J113" s="63">
        <v>138104.07</v>
      </c>
      <c r="K113" s="63">
        <f t="shared" si="8"/>
        <v>170.15337747580651</v>
      </c>
      <c r="L113" s="63">
        <f t="shared" si="9"/>
        <v>100.84269441401972</v>
      </c>
    </row>
    <row r="114" spans="2:12" ht="39" customHeight="1" x14ac:dyDescent="0.25">
      <c r="B114" s="110" t="s">
        <v>7</v>
      </c>
      <c r="C114" s="111"/>
      <c r="D114" s="111"/>
      <c r="E114" s="111"/>
      <c r="F114" s="112"/>
      <c r="G114" s="32" t="s">
        <v>203</v>
      </c>
      <c r="H114" s="32" t="s">
        <v>215</v>
      </c>
      <c r="I114" s="32" t="s">
        <v>214</v>
      </c>
      <c r="J114" s="32" t="s">
        <v>212</v>
      </c>
      <c r="K114" s="32" t="s">
        <v>28</v>
      </c>
      <c r="L114" s="32" t="s">
        <v>57</v>
      </c>
    </row>
    <row r="115" spans="2:12" x14ac:dyDescent="0.25">
      <c r="B115" s="113">
        <v>1</v>
      </c>
      <c r="C115" s="114"/>
      <c r="D115" s="114"/>
      <c r="E115" s="114"/>
      <c r="F115" s="115"/>
      <c r="G115" s="84">
        <v>2</v>
      </c>
      <c r="H115" s="84">
        <v>3</v>
      </c>
      <c r="I115" s="84">
        <v>4</v>
      </c>
      <c r="J115" s="84">
        <v>5</v>
      </c>
      <c r="K115" s="84" t="s">
        <v>41</v>
      </c>
      <c r="L115" s="84" t="s">
        <v>42</v>
      </c>
    </row>
    <row r="116" spans="2:12" x14ac:dyDescent="0.25">
      <c r="B116" s="7"/>
      <c r="C116" s="15">
        <v>37</v>
      </c>
      <c r="D116" s="7"/>
      <c r="E116" s="7"/>
      <c r="F116" s="56" t="s">
        <v>145</v>
      </c>
      <c r="G116" s="71">
        <f t="shared" ref="G116:J117" si="29">SUM(G117)</f>
        <v>690.15</v>
      </c>
      <c r="H116" s="71">
        <f t="shared" si="29"/>
        <v>0</v>
      </c>
      <c r="I116" s="71">
        <f t="shared" si="29"/>
        <v>0</v>
      </c>
      <c r="J116" s="71">
        <f t="shared" si="29"/>
        <v>690.15</v>
      </c>
      <c r="K116" s="63">
        <f t="shared" si="8"/>
        <v>100</v>
      </c>
      <c r="L116" s="63"/>
    </row>
    <row r="117" spans="2:12" x14ac:dyDescent="0.25">
      <c r="B117" s="7"/>
      <c r="C117" s="7"/>
      <c r="D117" s="7">
        <v>372</v>
      </c>
      <c r="E117" s="7"/>
      <c r="F117" s="56" t="s">
        <v>146</v>
      </c>
      <c r="G117" s="71">
        <f t="shared" si="29"/>
        <v>690.15</v>
      </c>
      <c r="H117" s="71">
        <f t="shared" si="29"/>
        <v>0</v>
      </c>
      <c r="I117" s="71">
        <f t="shared" si="29"/>
        <v>0</v>
      </c>
      <c r="J117" s="71">
        <f t="shared" si="29"/>
        <v>690.15</v>
      </c>
      <c r="K117" s="63">
        <f t="shared" si="8"/>
        <v>100</v>
      </c>
      <c r="L117" s="63"/>
    </row>
    <row r="118" spans="2:12" x14ac:dyDescent="0.25">
      <c r="B118" s="7"/>
      <c r="C118" s="7"/>
      <c r="D118" s="8"/>
      <c r="E118" s="7">
        <v>3721</v>
      </c>
      <c r="F118" s="56" t="s">
        <v>147</v>
      </c>
      <c r="G118" s="63">
        <v>690.15</v>
      </c>
      <c r="H118" s="71">
        <v>0</v>
      </c>
      <c r="I118" s="71">
        <v>0</v>
      </c>
      <c r="J118" s="63">
        <v>690.15</v>
      </c>
      <c r="K118" s="63">
        <f t="shared" si="8"/>
        <v>100</v>
      </c>
      <c r="L118" s="63"/>
    </row>
    <row r="119" spans="2:12" x14ac:dyDescent="0.25">
      <c r="B119" s="7"/>
      <c r="C119" s="15">
        <v>38</v>
      </c>
      <c r="D119" s="8"/>
      <c r="E119" s="7"/>
      <c r="F119" s="56" t="s">
        <v>92</v>
      </c>
      <c r="G119" s="71">
        <f t="shared" ref="G119:J120" si="30">SUM(G120)</f>
        <v>0</v>
      </c>
      <c r="H119" s="71">
        <f t="shared" si="30"/>
        <v>500</v>
      </c>
      <c r="I119" s="71">
        <f t="shared" si="30"/>
        <v>500</v>
      </c>
      <c r="J119" s="71">
        <f t="shared" si="30"/>
        <v>0</v>
      </c>
      <c r="K119" s="63"/>
      <c r="L119" s="63">
        <f t="shared" si="9"/>
        <v>0</v>
      </c>
    </row>
    <row r="120" spans="2:12" x14ac:dyDescent="0.25">
      <c r="B120" s="7"/>
      <c r="C120" s="7"/>
      <c r="D120" s="7">
        <v>383</v>
      </c>
      <c r="E120" s="7"/>
      <c r="F120" s="56" t="s">
        <v>92</v>
      </c>
      <c r="G120" s="71">
        <f t="shared" si="30"/>
        <v>0</v>
      </c>
      <c r="H120" s="71">
        <f t="shared" si="30"/>
        <v>500</v>
      </c>
      <c r="I120" s="71">
        <f t="shared" si="30"/>
        <v>500</v>
      </c>
      <c r="J120" s="71">
        <f t="shared" si="30"/>
        <v>0</v>
      </c>
      <c r="K120" s="63"/>
      <c r="L120" s="63">
        <f t="shared" si="9"/>
        <v>0</v>
      </c>
    </row>
    <row r="121" spans="2:12" x14ac:dyDescent="0.25">
      <c r="B121" s="7"/>
      <c r="C121" s="7"/>
      <c r="D121" s="8"/>
      <c r="E121" s="7">
        <v>3835</v>
      </c>
      <c r="F121" s="56" t="s">
        <v>92</v>
      </c>
      <c r="G121" s="63">
        <v>0</v>
      </c>
      <c r="H121" s="71">
        <v>500</v>
      </c>
      <c r="I121" s="71">
        <v>500</v>
      </c>
      <c r="J121" s="63">
        <v>0</v>
      </c>
      <c r="K121" s="63"/>
      <c r="L121" s="63">
        <f t="shared" si="9"/>
        <v>0</v>
      </c>
    </row>
    <row r="122" spans="2:12" x14ac:dyDescent="0.25">
      <c r="B122" s="9">
        <v>4</v>
      </c>
      <c r="C122" s="9"/>
      <c r="D122" s="9"/>
      <c r="E122" s="9"/>
      <c r="F122" s="61" t="s">
        <v>6</v>
      </c>
      <c r="G122" s="74">
        <f>SUM(G123,G144)</f>
        <v>364026.07</v>
      </c>
      <c r="H122" s="74">
        <f>SUM(H123,H144)</f>
        <v>813239</v>
      </c>
      <c r="I122" s="74">
        <f>SUM(I123,I144)</f>
        <v>813239</v>
      </c>
      <c r="J122" s="74">
        <f>SUM(J123,J144)</f>
        <v>488812.42</v>
      </c>
      <c r="K122" s="63">
        <f t="shared" si="8"/>
        <v>134.27950915713259</v>
      </c>
      <c r="L122" s="63">
        <f t="shared" si="9"/>
        <v>60.106859115217048</v>
      </c>
    </row>
    <row r="123" spans="2:12" x14ac:dyDescent="0.25">
      <c r="B123" s="10"/>
      <c r="C123" s="10">
        <v>42</v>
      </c>
      <c r="D123" s="10"/>
      <c r="E123" s="10"/>
      <c r="F123" s="56" t="s">
        <v>148</v>
      </c>
      <c r="G123" s="71">
        <f t="shared" ref="G123:H123" si="31">SUM(G124,G127,G135,G137,G140,G142)</f>
        <v>341167.44</v>
      </c>
      <c r="H123" s="71">
        <f t="shared" si="31"/>
        <v>621060</v>
      </c>
      <c r="I123" s="71">
        <f t="shared" ref="I123:J123" si="32">SUM(I124,I127,I135,I137,I140,I142)</f>
        <v>621060</v>
      </c>
      <c r="J123" s="71">
        <f t="shared" si="32"/>
        <v>356229.37</v>
      </c>
      <c r="K123" s="63">
        <f t="shared" si="8"/>
        <v>104.41482047642062</v>
      </c>
      <c r="L123" s="63">
        <f t="shared" si="9"/>
        <v>57.358285833896886</v>
      </c>
    </row>
    <row r="124" spans="2:12" x14ac:dyDescent="0.25">
      <c r="B124" s="10"/>
      <c r="C124" s="10"/>
      <c r="D124" s="7">
        <v>421</v>
      </c>
      <c r="E124" s="7"/>
      <c r="F124" s="56" t="s">
        <v>149</v>
      </c>
      <c r="G124" s="71">
        <f t="shared" ref="G124:H124" si="33">SUM(G125:G126)</f>
        <v>4000</v>
      </c>
      <c r="H124" s="71">
        <f t="shared" si="33"/>
        <v>132500</v>
      </c>
      <c r="I124" s="71">
        <f t="shared" ref="I124:J124" si="34">SUM(I125:I126)</f>
        <v>132500</v>
      </c>
      <c r="J124" s="71">
        <f t="shared" si="34"/>
        <v>57454.07</v>
      </c>
      <c r="K124" s="63">
        <f t="shared" si="8"/>
        <v>1436.35175</v>
      </c>
      <c r="L124" s="63">
        <f t="shared" si="9"/>
        <v>43.36156226415094</v>
      </c>
    </row>
    <row r="125" spans="2:12" x14ac:dyDescent="0.25">
      <c r="B125" s="10"/>
      <c r="C125" s="10"/>
      <c r="D125" s="7"/>
      <c r="E125" s="7">
        <v>4212</v>
      </c>
      <c r="F125" s="56" t="s">
        <v>150</v>
      </c>
      <c r="G125" s="63">
        <v>4000</v>
      </c>
      <c r="H125" s="79">
        <v>5000</v>
      </c>
      <c r="I125" s="79">
        <v>5000</v>
      </c>
      <c r="J125" s="63">
        <v>0</v>
      </c>
      <c r="K125" s="63">
        <f t="shared" si="8"/>
        <v>0</v>
      </c>
      <c r="L125" s="63">
        <f t="shared" si="9"/>
        <v>0</v>
      </c>
    </row>
    <row r="126" spans="2:12" x14ac:dyDescent="0.25">
      <c r="B126" s="10"/>
      <c r="C126" s="10"/>
      <c r="D126" s="7"/>
      <c r="E126" s="7">
        <v>4214</v>
      </c>
      <c r="F126" s="56" t="s">
        <v>151</v>
      </c>
      <c r="G126" s="63">
        <v>0</v>
      </c>
      <c r="H126" s="79">
        <v>127500</v>
      </c>
      <c r="I126" s="79">
        <v>127500</v>
      </c>
      <c r="J126" s="63">
        <v>57454.07</v>
      </c>
      <c r="K126" s="63"/>
      <c r="L126" s="63">
        <f t="shared" si="9"/>
        <v>45.062015686274506</v>
      </c>
    </row>
    <row r="127" spans="2:12" x14ac:dyDescent="0.25">
      <c r="B127" s="10"/>
      <c r="C127" s="10"/>
      <c r="D127" s="7">
        <v>422</v>
      </c>
      <c r="E127" s="7"/>
      <c r="F127" s="56" t="s">
        <v>152</v>
      </c>
      <c r="G127" s="71">
        <f t="shared" ref="G127:H127" si="35">SUM(G128:G134)</f>
        <v>269168.92</v>
      </c>
      <c r="H127" s="71">
        <f t="shared" si="35"/>
        <v>348410</v>
      </c>
      <c r="I127" s="71">
        <f t="shared" ref="I127:J127" si="36">SUM(I128:I134)</f>
        <v>348410</v>
      </c>
      <c r="J127" s="71">
        <f t="shared" si="36"/>
        <v>294625.3</v>
      </c>
      <c r="K127" s="63">
        <f t="shared" ref="K127:K148" si="37">J127/G127*100</f>
        <v>109.45739946499025</v>
      </c>
      <c r="L127" s="63">
        <f t="shared" ref="L127:L150" si="38">J127/I127*100</f>
        <v>84.562813926121521</v>
      </c>
    </row>
    <row r="128" spans="2:12" x14ac:dyDescent="0.25">
      <c r="B128" s="10"/>
      <c r="C128" s="10"/>
      <c r="D128" s="7"/>
      <c r="E128" s="7">
        <v>4221</v>
      </c>
      <c r="F128" s="56" t="s">
        <v>153</v>
      </c>
      <c r="G128" s="63">
        <v>22531.17</v>
      </c>
      <c r="H128" s="79">
        <v>28300</v>
      </c>
      <c r="I128" s="79">
        <v>28300</v>
      </c>
      <c r="J128" s="63">
        <v>25607.119999999999</v>
      </c>
      <c r="K128" s="63">
        <f t="shared" si="37"/>
        <v>113.651976350984</v>
      </c>
      <c r="L128" s="63">
        <f t="shared" si="38"/>
        <v>90.484522968197879</v>
      </c>
    </row>
    <row r="129" spans="2:12" x14ac:dyDescent="0.25">
      <c r="B129" s="10"/>
      <c r="C129" s="10"/>
      <c r="D129" s="7"/>
      <c r="E129" s="7">
        <v>4222</v>
      </c>
      <c r="F129" s="56" t="s">
        <v>154</v>
      </c>
      <c r="G129" s="63">
        <v>23261.27</v>
      </c>
      <c r="H129" s="79">
        <v>23700</v>
      </c>
      <c r="I129" s="79">
        <v>23700</v>
      </c>
      <c r="J129" s="63">
        <v>23887.200000000001</v>
      </c>
      <c r="K129" s="63">
        <f t="shared" si="37"/>
        <v>102.69086769552996</v>
      </c>
      <c r="L129" s="63">
        <f t="shared" si="38"/>
        <v>100.78987341772152</v>
      </c>
    </row>
    <row r="130" spans="2:12" x14ac:dyDescent="0.25">
      <c r="B130" s="10"/>
      <c r="C130" s="10"/>
      <c r="D130" s="7"/>
      <c r="E130" s="7">
        <v>4223</v>
      </c>
      <c r="F130" s="56" t="s">
        <v>155</v>
      </c>
      <c r="G130" s="63">
        <v>82397.39</v>
      </c>
      <c r="H130" s="79">
        <v>99600</v>
      </c>
      <c r="I130" s="79">
        <v>99600</v>
      </c>
      <c r="J130" s="63">
        <v>77852.009999999995</v>
      </c>
      <c r="K130" s="63">
        <f t="shared" si="37"/>
        <v>94.483587404892305</v>
      </c>
      <c r="L130" s="63">
        <f t="shared" si="38"/>
        <v>78.164668674698788</v>
      </c>
    </row>
    <row r="131" spans="2:12" x14ac:dyDescent="0.25">
      <c r="B131" s="10"/>
      <c r="C131" s="10"/>
      <c r="D131" s="7"/>
      <c r="E131" s="7">
        <v>4224</v>
      </c>
      <c r="F131" s="56" t="s">
        <v>156</v>
      </c>
      <c r="G131" s="63">
        <v>0</v>
      </c>
      <c r="H131" s="79">
        <v>2100</v>
      </c>
      <c r="I131" s="79">
        <v>2100</v>
      </c>
      <c r="J131" s="63">
        <v>2064.65</v>
      </c>
      <c r="K131" s="63"/>
      <c r="L131" s="63">
        <f t="shared" si="38"/>
        <v>98.316666666666677</v>
      </c>
    </row>
    <row r="132" spans="2:12" x14ac:dyDescent="0.25">
      <c r="B132" s="10"/>
      <c r="C132" s="10"/>
      <c r="D132" s="7"/>
      <c r="E132" s="7">
        <v>4225</v>
      </c>
      <c r="F132" s="56" t="s">
        <v>157</v>
      </c>
      <c r="G132" s="63">
        <v>17109.7</v>
      </c>
      <c r="H132" s="79">
        <v>67000</v>
      </c>
      <c r="I132" s="79">
        <v>67000</v>
      </c>
      <c r="J132" s="63">
        <v>33811.4</v>
      </c>
      <c r="K132" s="63">
        <f t="shared" si="37"/>
        <v>197.61538776249731</v>
      </c>
      <c r="L132" s="63">
        <f t="shared" si="38"/>
        <v>50.464776119402984</v>
      </c>
    </row>
    <row r="133" spans="2:12" x14ac:dyDescent="0.25">
      <c r="B133" s="10"/>
      <c r="C133" s="10"/>
      <c r="D133" s="7"/>
      <c r="E133" s="7">
        <v>4226</v>
      </c>
      <c r="F133" s="56" t="s">
        <v>158</v>
      </c>
      <c r="G133" s="63">
        <v>5200</v>
      </c>
      <c r="H133" s="79">
        <v>2000</v>
      </c>
      <c r="I133" s="79">
        <v>2000</v>
      </c>
      <c r="J133" s="63">
        <v>558.09</v>
      </c>
      <c r="K133" s="63">
        <f t="shared" si="37"/>
        <v>10.7325</v>
      </c>
      <c r="L133" s="63">
        <f t="shared" si="38"/>
        <v>27.904500000000006</v>
      </c>
    </row>
    <row r="134" spans="2:12" x14ac:dyDescent="0.25">
      <c r="B134" s="10"/>
      <c r="C134" s="10"/>
      <c r="D134" s="7"/>
      <c r="E134" s="7">
        <v>4227</v>
      </c>
      <c r="F134" s="56" t="s">
        <v>103</v>
      </c>
      <c r="G134" s="63">
        <v>118669.39</v>
      </c>
      <c r="H134" s="79">
        <v>125710</v>
      </c>
      <c r="I134" s="79">
        <v>125710</v>
      </c>
      <c r="J134" s="63">
        <v>130844.83</v>
      </c>
      <c r="K134" s="63">
        <f t="shared" si="37"/>
        <v>110.25996678671729</v>
      </c>
      <c r="L134" s="63">
        <f t="shared" si="38"/>
        <v>104.08466311351523</v>
      </c>
    </row>
    <row r="135" spans="2:12" x14ac:dyDescent="0.25">
      <c r="B135" s="10"/>
      <c r="C135" s="10"/>
      <c r="D135" s="7">
        <v>423</v>
      </c>
      <c r="E135" s="7"/>
      <c r="F135" s="56" t="s">
        <v>159</v>
      </c>
      <c r="G135" s="71">
        <f t="shared" ref="G135:J135" si="39">SUM(G136)</f>
        <v>56198.52</v>
      </c>
      <c r="H135" s="71">
        <f t="shared" si="39"/>
        <v>140000</v>
      </c>
      <c r="I135" s="71">
        <f t="shared" si="39"/>
        <v>140000</v>
      </c>
      <c r="J135" s="71">
        <f t="shared" si="39"/>
        <v>0</v>
      </c>
      <c r="K135" s="63">
        <f t="shared" si="37"/>
        <v>0</v>
      </c>
      <c r="L135" s="63">
        <f t="shared" si="38"/>
        <v>0</v>
      </c>
    </row>
    <row r="136" spans="2:12" x14ac:dyDescent="0.25">
      <c r="B136" s="10"/>
      <c r="C136" s="10"/>
      <c r="D136" s="7"/>
      <c r="E136" s="7">
        <v>4231</v>
      </c>
      <c r="F136" s="56" t="s">
        <v>95</v>
      </c>
      <c r="G136" s="63">
        <v>56198.52</v>
      </c>
      <c r="H136" s="79">
        <v>140000</v>
      </c>
      <c r="I136" s="79">
        <v>140000</v>
      </c>
      <c r="J136" s="63">
        <v>0</v>
      </c>
      <c r="K136" s="63">
        <f t="shared" si="37"/>
        <v>0</v>
      </c>
      <c r="L136" s="63">
        <f t="shared" si="38"/>
        <v>0</v>
      </c>
    </row>
    <row r="137" spans="2:12" x14ac:dyDescent="0.25">
      <c r="B137" s="10"/>
      <c r="C137" s="10"/>
      <c r="D137" s="7">
        <v>424</v>
      </c>
      <c r="E137" s="7"/>
      <c r="F137" s="56" t="s">
        <v>210</v>
      </c>
      <c r="G137" s="71">
        <f t="shared" ref="G137" si="40">SUM(G138:G139)</f>
        <v>11800</v>
      </c>
      <c r="H137" s="71">
        <f t="shared" ref="H137" si="41">SUM(H138:H139)</f>
        <v>150</v>
      </c>
      <c r="I137" s="71">
        <f t="shared" ref="I137:J137" si="42">SUM(I138:I139)</f>
        <v>150</v>
      </c>
      <c r="J137" s="71">
        <f t="shared" si="42"/>
        <v>4150</v>
      </c>
      <c r="K137" s="63">
        <f t="shared" si="37"/>
        <v>35.16949152542373</v>
      </c>
      <c r="L137" s="63">
        <f t="shared" si="38"/>
        <v>2766.666666666667</v>
      </c>
    </row>
    <row r="138" spans="2:12" x14ac:dyDescent="0.25">
      <c r="B138" s="10"/>
      <c r="C138" s="10"/>
      <c r="D138" s="7"/>
      <c r="E138" s="7">
        <v>4242</v>
      </c>
      <c r="F138" s="56" t="s">
        <v>196</v>
      </c>
      <c r="G138" s="63">
        <v>11800</v>
      </c>
      <c r="H138" s="79">
        <v>0</v>
      </c>
      <c r="I138" s="79">
        <v>0</v>
      </c>
      <c r="J138" s="63">
        <v>4000</v>
      </c>
      <c r="K138" s="63">
        <f t="shared" si="37"/>
        <v>33.898305084745758</v>
      </c>
      <c r="L138" s="63"/>
    </row>
    <row r="139" spans="2:12" x14ac:dyDescent="0.25">
      <c r="B139" s="10"/>
      <c r="C139" s="10"/>
      <c r="D139" s="7"/>
      <c r="E139" s="7">
        <v>4243</v>
      </c>
      <c r="F139" s="56" t="s">
        <v>197</v>
      </c>
      <c r="G139" s="63"/>
      <c r="H139" s="79">
        <v>150</v>
      </c>
      <c r="I139" s="79">
        <v>150</v>
      </c>
      <c r="J139" s="63">
        <v>150</v>
      </c>
      <c r="K139" s="63"/>
      <c r="L139" s="63">
        <f t="shared" si="38"/>
        <v>100</v>
      </c>
    </row>
    <row r="140" spans="2:12" hidden="1" x14ac:dyDescent="0.25">
      <c r="B140" s="10"/>
      <c r="C140" s="10"/>
      <c r="D140" s="7">
        <v>425</v>
      </c>
      <c r="E140" s="7"/>
      <c r="F140" s="56" t="s">
        <v>97</v>
      </c>
      <c r="G140" s="71">
        <f t="shared" ref="G140:J142" si="43">SUM(G141)</f>
        <v>0</v>
      </c>
      <c r="H140" s="71">
        <f t="shared" si="43"/>
        <v>0</v>
      </c>
      <c r="I140" s="71">
        <f t="shared" si="43"/>
        <v>0</v>
      </c>
      <c r="J140" s="71">
        <f t="shared" si="43"/>
        <v>0</v>
      </c>
      <c r="K140" s="63" t="e">
        <f t="shared" si="37"/>
        <v>#DIV/0!</v>
      </c>
      <c r="L140" s="63" t="e">
        <f t="shared" si="38"/>
        <v>#DIV/0!</v>
      </c>
    </row>
    <row r="141" spans="2:12" hidden="1" x14ac:dyDescent="0.25">
      <c r="B141" s="10"/>
      <c r="C141" s="10"/>
      <c r="D141" s="7"/>
      <c r="E141" s="7">
        <v>4252</v>
      </c>
      <c r="F141" s="56" t="s">
        <v>97</v>
      </c>
      <c r="G141" s="63"/>
      <c r="H141" s="79">
        <v>0</v>
      </c>
      <c r="I141" s="79">
        <v>0</v>
      </c>
      <c r="J141" s="63"/>
      <c r="K141" s="63" t="e">
        <f t="shared" si="37"/>
        <v>#DIV/0!</v>
      </c>
      <c r="L141" s="63" t="e">
        <f t="shared" si="38"/>
        <v>#DIV/0!</v>
      </c>
    </row>
    <row r="142" spans="2:12" hidden="1" x14ac:dyDescent="0.25">
      <c r="B142" s="10"/>
      <c r="C142" s="10"/>
      <c r="D142" s="7">
        <v>426</v>
      </c>
      <c r="E142" s="7"/>
      <c r="F142" s="56" t="s">
        <v>209</v>
      </c>
      <c r="G142" s="71">
        <f t="shared" si="43"/>
        <v>0</v>
      </c>
      <c r="H142" s="71">
        <f t="shared" si="43"/>
        <v>0</v>
      </c>
      <c r="I142" s="71">
        <f t="shared" si="43"/>
        <v>0</v>
      </c>
      <c r="J142" s="71">
        <f t="shared" si="43"/>
        <v>0</v>
      </c>
      <c r="K142" s="63" t="e">
        <f t="shared" ref="K142:K143" si="44">J142/G142*100</f>
        <v>#DIV/0!</v>
      </c>
      <c r="L142" s="63" t="e">
        <f t="shared" ref="L142:L143" si="45">J142/I142*100</f>
        <v>#DIV/0!</v>
      </c>
    </row>
    <row r="143" spans="2:12" hidden="1" x14ac:dyDescent="0.25">
      <c r="B143" s="10"/>
      <c r="C143" s="10"/>
      <c r="D143" s="7"/>
      <c r="E143" s="7">
        <v>4262</v>
      </c>
      <c r="F143" s="56" t="s">
        <v>206</v>
      </c>
      <c r="G143" s="63"/>
      <c r="H143" s="79">
        <v>0</v>
      </c>
      <c r="I143" s="79">
        <v>0</v>
      </c>
      <c r="J143" s="63"/>
      <c r="K143" s="63" t="e">
        <f t="shared" si="44"/>
        <v>#DIV/0!</v>
      </c>
      <c r="L143" s="63" t="e">
        <f t="shared" si="45"/>
        <v>#DIV/0!</v>
      </c>
    </row>
    <row r="144" spans="2:12" x14ac:dyDescent="0.25">
      <c r="B144" s="10"/>
      <c r="C144" s="10">
        <v>45</v>
      </c>
      <c r="D144" s="7"/>
      <c r="E144" s="7"/>
      <c r="F144" s="56" t="s">
        <v>160</v>
      </c>
      <c r="G144" s="71">
        <f>SUM(G145,G147,G149)</f>
        <v>22858.63</v>
      </c>
      <c r="H144" s="71">
        <f t="shared" ref="H144" si="46">SUM(H145,H147,H149)</f>
        <v>192179</v>
      </c>
      <c r="I144" s="71">
        <f t="shared" ref="I144:J144" si="47">SUM(I145,I147,I149)</f>
        <v>192179</v>
      </c>
      <c r="J144" s="71">
        <f t="shared" si="47"/>
        <v>132583.04999999999</v>
      </c>
      <c r="K144" s="63">
        <f t="shared" si="37"/>
        <v>580.01310664724861</v>
      </c>
      <c r="L144" s="63">
        <f t="shared" si="38"/>
        <v>68.98935367547962</v>
      </c>
    </row>
    <row r="145" spans="2:12" x14ac:dyDescent="0.25">
      <c r="B145" s="10"/>
      <c r="C145" s="10"/>
      <c r="D145" s="7">
        <v>451</v>
      </c>
      <c r="E145" s="7"/>
      <c r="F145" s="56" t="s">
        <v>161</v>
      </c>
      <c r="G145" s="71">
        <f t="shared" ref="G145:J145" si="48">SUM(G146)</f>
        <v>0</v>
      </c>
      <c r="H145" s="71">
        <f t="shared" si="48"/>
        <v>161329</v>
      </c>
      <c r="I145" s="71">
        <f t="shared" si="48"/>
        <v>161329</v>
      </c>
      <c r="J145" s="71">
        <f t="shared" si="48"/>
        <v>100900</v>
      </c>
      <c r="K145" s="63"/>
      <c r="L145" s="63">
        <f t="shared" si="38"/>
        <v>62.543002188075306</v>
      </c>
    </row>
    <row r="146" spans="2:12" x14ac:dyDescent="0.25">
      <c r="B146" s="10"/>
      <c r="C146" s="10"/>
      <c r="D146" s="7"/>
      <c r="E146" s="7">
        <v>4511</v>
      </c>
      <c r="F146" s="56" t="s">
        <v>161</v>
      </c>
      <c r="G146" s="63">
        <v>0</v>
      </c>
      <c r="H146" s="79">
        <v>161329</v>
      </c>
      <c r="I146" s="79">
        <v>161329</v>
      </c>
      <c r="J146" s="63">
        <v>100900</v>
      </c>
      <c r="K146" s="63"/>
      <c r="L146" s="63">
        <f t="shared" si="38"/>
        <v>62.543002188075306</v>
      </c>
    </row>
    <row r="147" spans="2:12" x14ac:dyDescent="0.25">
      <c r="B147" s="10"/>
      <c r="C147" s="10"/>
      <c r="D147" s="7">
        <v>452</v>
      </c>
      <c r="E147" s="7"/>
      <c r="F147" s="56" t="s">
        <v>162</v>
      </c>
      <c r="G147" s="71">
        <f t="shared" ref="G147:J147" si="49">SUM(G148)</f>
        <v>22858.63</v>
      </c>
      <c r="H147" s="71">
        <f t="shared" si="49"/>
        <v>24850</v>
      </c>
      <c r="I147" s="71">
        <f t="shared" si="49"/>
        <v>24850</v>
      </c>
      <c r="J147" s="71">
        <f t="shared" si="49"/>
        <v>25923.05</v>
      </c>
      <c r="K147" s="63">
        <f t="shared" si="37"/>
        <v>113.40596527438433</v>
      </c>
      <c r="L147" s="63">
        <f t="shared" si="38"/>
        <v>104.31810865191147</v>
      </c>
    </row>
    <row r="148" spans="2:12" x14ac:dyDescent="0.25">
      <c r="B148" s="10"/>
      <c r="C148" s="10"/>
      <c r="D148" s="7"/>
      <c r="E148" s="7">
        <v>4521</v>
      </c>
      <c r="F148" s="56" t="s">
        <v>162</v>
      </c>
      <c r="G148" s="63">
        <v>22858.63</v>
      </c>
      <c r="H148" s="79">
        <v>24850</v>
      </c>
      <c r="I148" s="79">
        <v>24850</v>
      </c>
      <c r="J148" s="63">
        <v>25923.05</v>
      </c>
      <c r="K148" s="63">
        <f t="shared" si="37"/>
        <v>113.40596527438433</v>
      </c>
      <c r="L148" s="63">
        <f t="shared" si="38"/>
        <v>104.31810865191147</v>
      </c>
    </row>
    <row r="149" spans="2:12" x14ac:dyDescent="0.25">
      <c r="B149" s="10"/>
      <c r="C149" s="10"/>
      <c r="D149" s="7">
        <v>453</v>
      </c>
      <c r="E149" s="7"/>
      <c r="F149" s="7" t="s">
        <v>213</v>
      </c>
      <c r="G149" s="63">
        <f>SUM(G150)</f>
        <v>0</v>
      </c>
      <c r="H149" s="63">
        <f t="shared" ref="H149:J149" si="50">SUM(H150)</f>
        <v>6000</v>
      </c>
      <c r="I149" s="63">
        <f t="shared" si="50"/>
        <v>6000</v>
      </c>
      <c r="J149" s="63">
        <f t="shared" si="50"/>
        <v>5760</v>
      </c>
      <c r="K149" s="63"/>
      <c r="L149" s="63">
        <f t="shared" si="38"/>
        <v>96</v>
      </c>
    </row>
    <row r="150" spans="2:12" x14ac:dyDescent="0.25">
      <c r="B150" s="10"/>
      <c r="C150" s="10"/>
      <c r="D150" s="7"/>
      <c r="E150" s="7">
        <v>4531</v>
      </c>
      <c r="F150" s="7" t="s">
        <v>213</v>
      </c>
      <c r="G150" s="63"/>
      <c r="H150" s="79">
        <v>6000</v>
      </c>
      <c r="I150" s="79">
        <v>6000</v>
      </c>
      <c r="J150" s="63">
        <v>5760</v>
      </c>
      <c r="K150" s="63"/>
      <c r="L150" s="63">
        <f t="shared" si="38"/>
        <v>96</v>
      </c>
    </row>
    <row r="153" spans="2:12" ht="15" customHeight="1" x14ac:dyDescent="0.25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</row>
    <row r="154" spans="2:12" x14ac:dyDescent="0.25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</row>
    <row r="155" spans="2:12" ht="4.5" customHeight="1" x14ac:dyDescent="0.2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</row>
  </sheetData>
  <mergeCells count="14">
    <mergeCell ref="B114:F114"/>
    <mergeCell ref="B115:F115"/>
    <mergeCell ref="B1:L1"/>
    <mergeCell ref="B2:L2"/>
    <mergeCell ref="B4:L4"/>
    <mergeCell ref="B6:L6"/>
    <mergeCell ref="B9:F9"/>
    <mergeCell ref="B8:F8"/>
    <mergeCell ref="B7:L7"/>
    <mergeCell ref="B5:L5"/>
    <mergeCell ref="B57:L57"/>
    <mergeCell ref="B3:L3"/>
    <mergeCell ref="B58:F58"/>
    <mergeCell ref="B59:F59"/>
  </mergeCells>
  <pageMargins left="0.70866141732283472" right="0.70866141732283472" top="0.35433070866141736" bottom="0.35433070866141736" header="0.31496062992125984" footer="0.31496062992125984"/>
  <pageSetup paperSize="9" scale="66" fitToHeight="0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8"/>
  <sheetViews>
    <sheetView workbookViewId="0">
      <selection activeCell="E11" sqref="E1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7" t="s">
        <v>44</v>
      </c>
      <c r="C2" s="87"/>
      <c r="D2" s="87"/>
      <c r="E2" s="87"/>
      <c r="F2" s="87"/>
      <c r="G2" s="87"/>
      <c r="H2" s="87"/>
    </row>
    <row r="3" spans="2:8" ht="18" x14ac:dyDescent="0.25">
      <c r="B3" s="47"/>
      <c r="C3" s="47"/>
      <c r="D3" s="47"/>
      <c r="E3" s="47"/>
      <c r="F3" s="48"/>
      <c r="G3" s="48"/>
      <c r="H3" s="48"/>
    </row>
    <row r="4" spans="2:8" ht="33.75" customHeight="1" x14ac:dyDescent="0.25">
      <c r="B4" s="32" t="s">
        <v>7</v>
      </c>
      <c r="C4" s="32" t="s">
        <v>203</v>
      </c>
      <c r="D4" s="32" t="s">
        <v>215</v>
      </c>
      <c r="E4" s="32" t="s">
        <v>214</v>
      </c>
      <c r="F4" s="32" t="s">
        <v>212</v>
      </c>
      <c r="G4" s="32" t="s">
        <v>28</v>
      </c>
      <c r="H4" s="32" t="s">
        <v>57</v>
      </c>
    </row>
    <row r="5" spans="2:8" x14ac:dyDescent="0.25">
      <c r="B5" s="32">
        <v>1</v>
      </c>
      <c r="C5" s="34">
        <v>2</v>
      </c>
      <c r="D5" s="34">
        <v>3</v>
      </c>
      <c r="E5" s="34">
        <v>4</v>
      </c>
      <c r="F5" s="34">
        <v>5</v>
      </c>
      <c r="G5" s="34" t="s">
        <v>41</v>
      </c>
      <c r="H5" s="34" t="s">
        <v>42</v>
      </c>
    </row>
    <row r="6" spans="2:8" x14ac:dyDescent="0.25">
      <c r="B6" s="6" t="s">
        <v>54</v>
      </c>
      <c r="C6" s="75">
        <f>SUM(C7,C9,C11,C13,C16,C18)</f>
        <v>12324401.869999999</v>
      </c>
      <c r="D6" s="75">
        <f>SUM(D7,D9,D11,D13,D16,D18)</f>
        <v>14220203</v>
      </c>
      <c r="E6" s="75">
        <f>SUM(E7,E9,E11,E13,E16,E18)</f>
        <v>14220203</v>
      </c>
      <c r="F6" s="75">
        <f>SUM(F7,F9,F11,F13,F16,F18)</f>
        <v>13066929.99</v>
      </c>
      <c r="G6" s="63">
        <f>F6/C6*100</f>
        <v>106.02486131036881</v>
      </c>
      <c r="H6" s="63">
        <f>F6/E6*100</f>
        <v>91.889897703991991</v>
      </c>
    </row>
    <row r="7" spans="2:8" x14ac:dyDescent="0.25">
      <c r="B7" s="6" t="s">
        <v>18</v>
      </c>
      <c r="C7" s="71">
        <f t="shared" ref="C7:F7" si="0">SUM(C8)</f>
        <v>750000</v>
      </c>
      <c r="D7" s="71">
        <f t="shared" si="0"/>
        <v>1000000</v>
      </c>
      <c r="E7" s="71">
        <f t="shared" si="0"/>
        <v>1000000</v>
      </c>
      <c r="F7" s="71">
        <f t="shared" si="0"/>
        <v>1000000</v>
      </c>
      <c r="G7" s="63">
        <f t="shared" ref="G7:G27" si="1">F7/C7*100</f>
        <v>133.33333333333331</v>
      </c>
      <c r="H7" s="63">
        <f t="shared" ref="H7:H27" si="2">F7/E7*100</f>
        <v>100</v>
      </c>
    </row>
    <row r="8" spans="2:8" x14ac:dyDescent="0.25">
      <c r="B8" s="18" t="s">
        <v>19</v>
      </c>
      <c r="C8" s="71">
        <v>750000</v>
      </c>
      <c r="D8" s="71">
        <v>1000000</v>
      </c>
      <c r="E8" s="71">
        <v>1000000</v>
      </c>
      <c r="F8" s="71">
        <v>1000000</v>
      </c>
      <c r="G8" s="63">
        <f t="shared" si="1"/>
        <v>133.33333333333331</v>
      </c>
      <c r="H8" s="63">
        <f t="shared" si="2"/>
        <v>100</v>
      </c>
    </row>
    <row r="9" spans="2:8" x14ac:dyDescent="0.25">
      <c r="B9" s="6" t="s">
        <v>24</v>
      </c>
      <c r="C9" s="71">
        <f t="shared" ref="C9:F9" si="3">SUM(C10)</f>
        <v>6874888.3099999996</v>
      </c>
      <c r="D9" s="71">
        <f t="shared" si="3"/>
        <v>7752150</v>
      </c>
      <c r="E9" s="71">
        <f t="shared" si="3"/>
        <v>7752150</v>
      </c>
      <c r="F9" s="71">
        <f t="shared" si="3"/>
        <v>6973356.4500000002</v>
      </c>
      <c r="G9" s="63">
        <f t="shared" si="1"/>
        <v>101.43228712322166</v>
      </c>
      <c r="H9" s="63">
        <f t="shared" si="2"/>
        <v>89.953837967531598</v>
      </c>
    </row>
    <row r="10" spans="2:8" x14ac:dyDescent="0.25">
      <c r="B10" s="20" t="s">
        <v>25</v>
      </c>
      <c r="C10" s="71">
        <v>6874888.3099999996</v>
      </c>
      <c r="D10" s="71">
        <v>7752150</v>
      </c>
      <c r="E10" s="71">
        <v>7752150</v>
      </c>
      <c r="F10" s="71">
        <v>6973356.4500000002</v>
      </c>
      <c r="G10" s="63">
        <f t="shared" si="1"/>
        <v>101.43228712322166</v>
      </c>
      <c r="H10" s="63">
        <f t="shared" si="2"/>
        <v>89.953837967531598</v>
      </c>
    </row>
    <row r="11" spans="2:8" x14ac:dyDescent="0.25">
      <c r="B11" s="6" t="s">
        <v>163</v>
      </c>
      <c r="C11" s="71">
        <f t="shared" ref="C11:F11" si="4">SUM(C12)</f>
        <v>4213064.04</v>
      </c>
      <c r="D11" s="71">
        <f t="shared" si="4"/>
        <v>4725000</v>
      </c>
      <c r="E11" s="71">
        <f t="shared" si="4"/>
        <v>4725000</v>
      </c>
      <c r="F11" s="71">
        <f t="shared" si="4"/>
        <v>4667560.78</v>
      </c>
      <c r="G11" s="63">
        <f t="shared" si="1"/>
        <v>110.78779566806681</v>
      </c>
      <c r="H11" s="63">
        <f t="shared" si="2"/>
        <v>98.784355132275138</v>
      </c>
    </row>
    <row r="12" spans="2:8" x14ac:dyDescent="0.25">
      <c r="B12" s="20" t="s">
        <v>164</v>
      </c>
      <c r="C12" s="71">
        <v>4213064.04</v>
      </c>
      <c r="D12" s="71">
        <v>4725000</v>
      </c>
      <c r="E12" s="71">
        <v>4725000</v>
      </c>
      <c r="F12" s="71">
        <v>4667560.78</v>
      </c>
      <c r="G12" s="63">
        <f t="shared" si="1"/>
        <v>110.78779566806681</v>
      </c>
      <c r="H12" s="63">
        <f t="shared" si="2"/>
        <v>98.784355132275138</v>
      </c>
    </row>
    <row r="13" spans="2:8" x14ac:dyDescent="0.25">
      <c r="B13" s="6" t="s">
        <v>165</v>
      </c>
      <c r="C13" s="71">
        <f>SUM(C14:C15)</f>
        <v>468282.62</v>
      </c>
      <c r="D13" s="71">
        <f>SUM(D14:D15)</f>
        <v>649670</v>
      </c>
      <c r="E13" s="71">
        <f>SUM(E14:E15)</f>
        <v>649670</v>
      </c>
      <c r="F13" s="71">
        <f>SUM(F14:F15)</f>
        <v>382127.29000000004</v>
      </c>
      <c r="G13" s="63">
        <f t="shared" si="1"/>
        <v>81.601851890211094</v>
      </c>
      <c r="H13" s="63">
        <f t="shared" si="2"/>
        <v>58.818675635322556</v>
      </c>
    </row>
    <row r="14" spans="2:8" x14ac:dyDescent="0.25">
      <c r="B14" s="20" t="s">
        <v>166</v>
      </c>
      <c r="C14" s="63">
        <v>800</v>
      </c>
      <c r="D14" s="79">
        <v>196976</v>
      </c>
      <c r="E14" s="79">
        <v>196976</v>
      </c>
      <c r="F14" s="63">
        <v>139649.22</v>
      </c>
      <c r="G14" s="63">
        <f t="shared" si="1"/>
        <v>17456.1525</v>
      </c>
      <c r="H14" s="63">
        <f t="shared" si="2"/>
        <v>70.896566079116241</v>
      </c>
    </row>
    <row r="15" spans="2:8" x14ac:dyDescent="0.25">
      <c r="B15" s="20" t="s">
        <v>167</v>
      </c>
      <c r="C15" s="63">
        <v>467482.62</v>
      </c>
      <c r="D15" s="79">
        <v>452694</v>
      </c>
      <c r="E15" s="79">
        <v>452694</v>
      </c>
      <c r="F15" s="63">
        <v>242478.07</v>
      </c>
      <c r="G15" s="63">
        <f t="shared" si="1"/>
        <v>51.86889514737468</v>
      </c>
      <c r="H15" s="63">
        <f t="shared" si="2"/>
        <v>53.56334963573628</v>
      </c>
    </row>
    <row r="16" spans="2:8" x14ac:dyDescent="0.25">
      <c r="B16" s="6" t="s">
        <v>170</v>
      </c>
      <c r="C16" s="71">
        <f t="shared" ref="C16" si="5">SUM(C17)</f>
        <v>5494.9</v>
      </c>
      <c r="D16" s="71">
        <f t="shared" ref="D16:E16" si="6">SUM(D17)</f>
        <v>2428</v>
      </c>
      <c r="E16" s="71">
        <f t="shared" si="6"/>
        <v>2428</v>
      </c>
      <c r="F16" s="71">
        <f t="shared" ref="F16" si="7">SUM(F17)</f>
        <v>15623.06</v>
      </c>
      <c r="G16" s="63">
        <f t="shared" si="1"/>
        <v>284.31927787584857</v>
      </c>
      <c r="H16" s="63">
        <f t="shared" si="2"/>
        <v>643.45387149917622</v>
      </c>
    </row>
    <row r="17" spans="2:8" x14ac:dyDescent="0.25">
      <c r="B17" s="20" t="s">
        <v>171</v>
      </c>
      <c r="C17" s="71">
        <v>5494.9</v>
      </c>
      <c r="D17" s="71">
        <v>2428</v>
      </c>
      <c r="E17" s="71">
        <v>2428</v>
      </c>
      <c r="F17" s="71">
        <v>15623.06</v>
      </c>
      <c r="G17" s="63">
        <f t="shared" si="1"/>
        <v>284.31927787584857</v>
      </c>
      <c r="H17" s="63">
        <f t="shared" si="2"/>
        <v>643.45387149917622</v>
      </c>
    </row>
    <row r="18" spans="2:8" ht="38.25" x14ac:dyDescent="0.25">
      <c r="B18" s="13" t="s">
        <v>168</v>
      </c>
      <c r="C18" s="71">
        <f t="shared" ref="C18:F18" si="8">SUM(C19)</f>
        <v>12672</v>
      </c>
      <c r="D18" s="71">
        <f t="shared" si="8"/>
        <v>90955</v>
      </c>
      <c r="E18" s="71">
        <f t="shared" si="8"/>
        <v>90955</v>
      </c>
      <c r="F18" s="71">
        <f t="shared" si="8"/>
        <v>28262.41</v>
      </c>
      <c r="G18" s="63">
        <f t="shared" si="1"/>
        <v>223.03038194444446</v>
      </c>
      <c r="H18" s="63">
        <f t="shared" si="2"/>
        <v>31.072959155626407</v>
      </c>
    </row>
    <row r="19" spans="2:8" ht="38.25" x14ac:dyDescent="0.25">
      <c r="B19" s="20" t="s">
        <v>169</v>
      </c>
      <c r="C19" s="63">
        <v>12672</v>
      </c>
      <c r="D19" s="79">
        <v>90955</v>
      </c>
      <c r="E19" s="79">
        <v>90955</v>
      </c>
      <c r="F19" s="63">
        <v>28262.41</v>
      </c>
      <c r="G19" s="63">
        <f t="shared" si="1"/>
        <v>223.03038194444446</v>
      </c>
      <c r="H19" s="63">
        <f t="shared" si="2"/>
        <v>31.072959155626407</v>
      </c>
    </row>
    <row r="20" spans="2:8" x14ac:dyDescent="0.25">
      <c r="B20" s="20"/>
      <c r="C20" s="63"/>
      <c r="D20" s="79"/>
      <c r="E20" s="79"/>
      <c r="F20" s="63"/>
      <c r="G20" s="63"/>
      <c r="H20" s="63"/>
    </row>
    <row r="21" spans="2:8" ht="15.75" customHeight="1" x14ac:dyDescent="0.25">
      <c r="B21" s="6" t="s">
        <v>55</v>
      </c>
      <c r="C21" s="74">
        <f>SUM(C22,C24,C26,C28,C31,C33)</f>
        <v>13739156.92</v>
      </c>
      <c r="D21" s="74">
        <f>SUM(D22,D24,D26,D28,D31,D33)</f>
        <v>14219437</v>
      </c>
      <c r="E21" s="74">
        <f>SUM(E22,E24,E26,E28,E31,E33)</f>
        <v>14219437</v>
      </c>
      <c r="F21" s="74">
        <f>SUM(F22,F24,F26,F28,F31,F33)</f>
        <v>14292347.639999999</v>
      </c>
      <c r="G21" s="64">
        <f t="shared" si="1"/>
        <v>104.02638039015861</v>
      </c>
      <c r="H21" s="64">
        <f t="shared" si="2"/>
        <v>100.51275335303357</v>
      </c>
    </row>
    <row r="22" spans="2:8" ht="15.75" customHeight="1" x14ac:dyDescent="0.25">
      <c r="B22" s="6" t="s">
        <v>18</v>
      </c>
      <c r="C22" s="71">
        <f t="shared" ref="C22:F22" si="9">SUM(C23)</f>
        <v>750000</v>
      </c>
      <c r="D22" s="71">
        <f t="shared" si="9"/>
        <v>1000000</v>
      </c>
      <c r="E22" s="71">
        <f t="shared" si="9"/>
        <v>1000000</v>
      </c>
      <c r="F22" s="71">
        <f t="shared" si="9"/>
        <v>1000000</v>
      </c>
      <c r="G22" s="63">
        <f t="shared" si="1"/>
        <v>133.33333333333331</v>
      </c>
      <c r="H22" s="63">
        <f t="shared" si="2"/>
        <v>100</v>
      </c>
    </row>
    <row r="23" spans="2:8" x14ac:dyDescent="0.25">
      <c r="B23" s="18" t="s">
        <v>19</v>
      </c>
      <c r="C23" s="71">
        <v>750000</v>
      </c>
      <c r="D23" s="71">
        <v>1000000</v>
      </c>
      <c r="E23" s="71">
        <v>1000000</v>
      </c>
      <c r="F23" s="71">
        <v>1000000</v>
      </c>
      <c r="G23" s="63">
        <f t="shared" si="1"/>
        <v>133.33333333333331</v>
      </c>
      <c r="H23" s="63">
        <f t="shared" si="2"/>
        <v>100</v>
      </c>
    </row>
    <row r="24" spans="2:8" x14ac:dyDescent="0.25">
      <c r="B24" s="6" t="s">
        <v>24</v>
      </c>
      <c r="C24" s="71">
        <f t="shared" ref="C24:F24" si="10">SUM(C25)</f>
        <v>7457275.7699999996</v>
      </c>
      <c r="D24" s="71">
        <f t="shared" si="10"/>
        <v>7751384</v>
      </c>
      <c r="E24" s="71">
        <f t="shared" si="10"/>
        <v>7751384</v>
      </c>
      <c r="F24" s="71">
        <f t="shared" si="10"/>
        <v>7925771.3600000003</v>
      </c>
      <c r="G24" s="63">
        <f t="shared" si="1"/>
        <v>106.28239593719626</v>
      </c>
      <c r="H24" s="63">
        <f t="shared" si="2"/>
        <v>102.24975772068576</v>
      </c>
    </row>
    <row r="25" spans="2:8" x14ac:dyDescent="0.25">
      <c r="B25" s="20" t="s">
        <v>25</v>
      </c>
      <c r="C25" s="71">
        <v>7457275.7699999996</v>
      </c>
      <c r="D25" s="71">
        <v>7751384</v>
      </c>
      <c r="E25" s="71">
        <v>7751384</v>
      </c>
      <c r="F25" s="71">
        <v>7925771.3600000003</v>
      </c>
      <c r="G25" s="63">
        <f t="shared" si="1"/>
        <v>106.28239593719626</v>
      </c>
      <c r="H25" s="63">
        <f t="shared" si="2"/>
        <v>102.24975772068576</v>
      </c>
    </row>
    <row r="26" spans="2:8" x14ac:dyDescent="0.25">
      <c r="B26" s="6" t="s">
        <v>163</v>
      </c>
      <c r="C26" s="71">
        <f t="shared" ref="C26:F26" si="11">SUM(C27)</f>
        <v>5054165.7300000004</v>
      </c>
      <c r="D26" s="71">
        <f t="shared" si="11"/>
        <v>4725000</v>
      </c>
      <c r="E26" s="71">
        <f t="shared" si="11"/>
        <v>4725000</v>
      </c>
      <c r="F26" s="71">
        <f t="shared" si="11"/>
        <v>4982842.29</v>
      </c>
      <c r="G26" s="63">
        <f t="shared" si="1"/>
        <v>98.588818732701114</v>
      </c>
      <c r="H26" s="63">
        <f t="shared" si="2"/>
        <v>105.45697968253968</v>
      </c>
    </row>
    <row r="27" spans="2:8" x14ac:dyDescent="0.25">
      <c r="B27" s="20" t="s">
        <v>164</v>
      </c>
      <c r="C27" s="71">
        <v>5054165.7300000004</v>
      </c>
      <c r="D27" s="71">
        <v>4725000</v>
      </c>
      <c r="E27" s="71">
        <v>4725000</v>
      </c>
      <c r="F27" s="71">
        <v>4982842.29</v>
      </c>
      <c r="G27" s="63">
        <f t="shared" si="1"/>
        <v>98.588818732701114</v>
      </c>
      <c r="H27" s="63">
        <f t="shared" si="2"/>
        <v>105.45697968253968</v>
      </c>
    </row>
    <row r="28" spans="2:8" x14ac:dyDescent="0.25">
      <c r="B28" s="6" t="s">
        <v>165</v>
      </c>
      <c r="C28" s="71">
        <f>SUM(C29:C30)</f>
        <v>458292.28</v>
      </c>
      <c r="D28" s="71">
        <f>SUM(D29:D30)</f>
        <v>649670</v>
      </c>
      <c r="E28" s="71">
        <f>SUM(E29:E30)</f>
        <v>649670</v>
      </c>
      <c r="F28" s="71">
        <f>SUM(F29:F30)</f>
        <v>339317.63</v>
      </c>
      <c r="G28" s="63">
        <f t="shared" ref="G28:G34" si="12">F28/C28*100</f>
        <v>74.039569246071522</v>
      </c>
      <c r="H28" s="63">
        <f t="shared" ref="H28:H34" si="13">F28/E28*100</f>
        <v>52.229228685332551</v>
      </c>
    </row>
    <row r="29" spans="2:8" x14ac:dyDescent="0.25">
      <c r="B29" s="20" t="s">
        <v>166</v>
      </c>
      <c r="C29" s="71">
        <v>800</v>
      </c>
      <c r="D29" s="71">
        <v>196976</v>
      </c>
      <c r="E29" s="71">
        <v>196976</v>
      </c>
      <c r="F29" s="71">
        <v>139649.22</v>
      </c>
      <c r="G29" s="63">
        <f t="shared" ref="G29" si="14">F29/C29*100</f>
        <v>17456.1525</v>
      </c>
      <c r="H29" s="63">
        <f t="shared" ref="H29" si="15">F29/E29*100</f>
        <v>70.896566079116241</v>
      </c>
    </row>
    <row r="30" spans="2:8" x14ac:dyDescent="0.25">
      <c r="B30" s="20" t="s">
        <v>167</v>
      </c>
      <c r="C30" s="71">
        <v>457492.28</v>
      </c>
      <c r="D30" s="71">
        <v>452694</v>
      </c>
      <c r="E30" s="71">
        <v>452694</v>
      </c>
      <c r="F30" s="71">
        <v>199668.41</v>
      </c>
      <c r="G30" s="63">
        <f t="shared" si="12"/>
        <v>43.644104770467379</v>
      </c>
      <c r="H30" s="63">
        <f t="shared" si="13"/>
        <v>44.106705633385907</v>
      </c>
    </row>
    <row r="31" spans="2:8" x14ac:dyDescent="0.25">
      <c r="B31" s="6" t="s">
        <v>170</v>
      </c>
      <c r="C31" s="71">
        <f t="shared" ref="C31:F31" si="16">SUM(C32)</f>
        <v>6751.14</v>
      </c>
      <c r="D31" s="71">
        <f t="shared" si="16"/>
        <v>2428</v>
      </c>
      <c r="E31" s="71">
        <f t="shared" si="16"/>
        <v>2428</v>
      </c>
      <c r="F31" s="71">
        <f t="shared" si="16"/>
        <v>16153.95</v>
      </c>
      <c r="G31" s="63">
        <f t="shared" si="12"/>
        <v>239.27736648921515</v>
      </c>
      <c r="H31" s="63">
        <f t="shared" si="13"/>
        <v>665.31919275123562</v>
      </c>
    </row>
    <row r="32" spans="2:8" x14ac:dyDescent="0.25">
      <c r="B32" s="20" t="s">
        <v>171</v>
      </c>
      <c r="C32" s="71">
        <v>6751.14</v>
      </c>
      <c r="D32" s="71">
        <v>2428</v>
      </c>
      <c r="E32" s="71">
        <v>2428</v>
      </c>
      <c r="F32" s="71">
        <v>16153.95</v>
      </c>
      <c r="G32" s="63">
        <f t="shared" si="12"/>
        <v>239.27736648921515</v>
      </c>
      <c r="H32" s="63">
        <f t="shared" si="13"/>
        <v>665.31919275123562</v>
      </c>
    </row>
    <row r="33" spans="2:11" ht="38.25" x14ac:dyDescent="0.25">
      <c r="B33" s="13" t="s">
        <v>168</v>
      </c>
      <c r="C33" s="71">
        <f t="shared" ref="C33:F33" si="17">SUM(C34)</f>
        <v>12672</v>
      </c>
      <c r="D33" s="71">
        <f t="shared" si="17"/>
        <v>90955</v>
      </c>
      <c r="E33" s="71">
        <f t="shared" si="17"/>
        <v>90955</v>
      </c>
      <c r="F33" s="71">
        <f t="shared" si="17"/>
        <v>28262.41</v>
      </c>
      <c r="G33" s="63">
        <f t="shared" si="12"/>
        <v>223.03038194444446</v>
      </c>
      <c r="H33" s="63">
        <f t="shared" si="13"/>
        <v>31.072959155626407</v>
      </c>
    </row>
    <row r="34" spans="2:11" ht="38.25" x14ac:dyDescent="0.25">
      <c r="B34" s="20" t="s">
        <v>169</v>
      </c>
      <c r="C34" s="63">
        <v>12672</v>
      </c>
      <c r="D34" s="79">
        <v>90955</v>
      </c>
      <c r="E34" s="79">
        <v>90955</v>
      </c>
      <c r="F34" s="63">
        <v>28262.41</v>
      </c>
      <c r="G34" s="63">
        <f t="shared" si="12"/>
        <v>223.03038194444446</v>
      </c>
      <c r="H34" s="63">
        <f t="shared" si="13"/>
        <v>31.072959155626407</v>
      </c>
    </row>
    <row r="36" spans="2:11" ht="15" customHeight="1" x14ac:dyDescent="0.25"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2:11" x14ac:dyDescent="0.25"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2:11" x14ac:dyDescent="0.25">
      <c r="B38" s="29"/>
      <c r="C38" s="29"/>
      <c r="D38" s="29"/>
      <c r="E38" s="29"/>
      <c r="F38" s="29"/>
      <c r="G38" s="29"/>
      <c r="H38" s="29"/>
      <c r="I38" s="29"/>
      <c r="J38" s="29"/>
      <c r="K38" s="29"/>
    </row>
  </sheetData>
  <mergeCells count="1">
    <mergeCell ref="B2:H2"/>
  </mergeCells>
  <phoneticPr fontId="21" type="noConversion"/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G5" sqref="G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7" t="s">
        <v>45</v>
      </c>
      <c r="C2" s="87"/>
      <c r="D2" s="87"/>
      <c r="E2" s="87"/>
      <c r="F2" s="87"/>
      <c r="G2" s="87"/>
      <c r="H2" s="87"/>
    </row>
    <row r="3" spans="2:8" ht="18" x14ac:dyDescent="0.25">
      <c r="B3" s="47"/>
      <c r="C3" s="47"/>
      <c r="D3" s="47"/>
      <c r="E3" s="47"/>
      <c r="F3" s="48"/>
      <c r="G3" s="48"/>
      <c r="H3" s="48"/>
    </row>
    <row r="4" spans="2:8" ht="25.5" x14ac:dyDescent="0.25">
      <c r="B4" s="32" t="s">
        <v>7</v>
      </c>
      <c r="C4" s="32" t="s">
        <v>205</v>
      </c>
      <c r="D4" s="32" t="s">
        <v>215</v>
      </c>
      <c r="E4" s="32" t="s">
        <v>214</v>
      </c>
      <c r="F4" s="32" t="s">
        <v>212</v>
      </c>
      <c r="G4" s="32" t="s">
        <v>28</v>
      </c>
      <c r="H4" s="32" t="s">
        <v>57</v>
      </c>
    </row>
    <row r="5" spans="2:8" x14ac:dyDescent="0.25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 t="s">
        <v>198</v>
      </c>
      <c r="H5" s="34" t="s">
        <v>199</v>
      </c>
    </row>
    <row r="6" spans="2:8" ht="15.75" customHeight="1" x14ac:dyDescent="0.25">
      <c r="B6" s="6" t="s">
        <v>55</v>
      </c>
      <c r="C6" s="71">
        <f t="shared" ref="C6:F7" si="0">SUM(C7)</f>
        <v>13739156.92</v>
      </c>
      <c r="D6" s="71">
        <f t="shared" si="0"/>
        <v>14219437</v>
      </c>
      <c r="E6" s="71">
        <f t="shared" si="0"/>
        <v>14219437</v>
      </c>
      <c r="F6" s="71">
        <f t="shared" si="0"/>
        <v>14292347.640000001</v>
      </c>
      <c r="G6" s="63">
        <f>F6/C6*100</f>
        <v>104.02638039015861</v>
      </c>
      <c r="H6" s="63">
        <f>F6/E6*100</f>
        <v>100.5127533530336</v>
      </c>
    </row>
    <row r="7" spans="2:8" ht="15.75" customHeight="1" x14ac:dyDescent="0.25">
      <c r="B7" s="6" t="s">
        <v>172</v>
      </c>
      <c r="C7" s="71">
        <f t="shared" si="0"/>
        <v>13739156.92</v>
      </c>
      <c r="D7" s="71">
        <f t="shared" si="0"/>
        <v>14219437</v>
      </c>
      <c r="E7" s="71">
        <f t="shared" si="0"/>
        <v>14219437</v>
      </c>
      <c r="F7" s="71">
        <f t="shared" si="0"/>
        <v>14292347.640000001</v>
      </c>
      <c r="G7" s="63">
        <f>F7/C7*100</f>
        <v>104.02638039015861</v>
      </c>
      <c r="H7" s="63">
        <f t="shared" ref="H7:H8" si="1">F7/E7*100</f>
        <v>100.5127533530336</v>
      </c>
    </row>
    <row r="8" spans="2:8" x14ac:dyDescent="0.25">
      <c r="B8" s="12" t="s">
        <v>173</v>
      </c>
      <c r="C8" s="63">
        <v>13739156.92</v>
      </c>
      <c r="D8" s="71">
        <v>14219437</v>
      </c>
      <c r="E8" s="71">
        <v>14219437</v>
      </c>
      <c r="F8" s="63">
        <v>14292347.640000001</v>
      </c>
      <c r="G8" s="63">
        <f>F8/C8*100</f>
        <v>104.02638039015861</v>
      </c>
      <c r="H8" s="63">
        <f t="shared" si="1"/>
        <v>100.5127533530336</v>
      </c>
    </row>
    <row r="10" spans="2:8" x14ac:dyDescent="0.25">
      <c r="B10" s="29"/>
      <c r="C10" s="29"/>
      <c r="D10" s="29"/>
      <c r="E10" s="29"/>
      <c r="F10" s="29"/>
      <c r="G10" s="29"/>
      <c r="H10" s="29"/>
    </row>
    <row r="11" spans="2:8" x14ac:dyDescent="0.25">
      <c r="B11" s="29"/>
      <c r="C11" s="29"/>
      <c r="D11" s="29"/>
      <c r="E11" s="29"/>
      <c r="F11" s="29"/>
      <c r="G11" s="29"/>
      <c r="H11" s="29"/>
    </row>
    <row r="12" spans="2:8" x14ac:dyDescent="0.25">
      <c r="B12" s="29"/>
      <c r="C12" s="29"/>
      <c r="D12" s="29"/>
      <c r="E12" s="29"/>
      <c r="F12" s="29"/>
      <c r="G12" s="29"/>
      <c r="H12" s="2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J8" sqref="J8"/>
    </sheetView>
  </sheetViews>
  <sheetFormatPr defaultRowHeight="15" x14ac:dyDescent="0.25"/>
  <cols>
    <col min="1" max="1" width="3.85546875" customWidth="1"/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1" width="15.7109375" customWidth="1"/>
    <col min="12" max="12" width="14.2851562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87" t="s">
        <v>11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12" ht="18" x14ac:dyDescent="0.25">
      <c r="B3" s="47"/>
      <c r="C3" s="47"/>
      <c r="D3" s="47"/>
      <c r="E3" s="47"/>
      <c r="F3" s="47"/>
      <c r="G3" s="47"/>
      <c r="H3" s="47"/>
      <c r="I3" s="47"/>
      <c r="J3" s="48"/>
      <c r="K3" s="48"/>
      <c r="L3" s="48"/>
    </row>
    <row r="4" spans="2:12" ht="18" customHeight="1" x14ac:dyDescent="0.25">
      <c r="B4" s="87" t="s">
        <v>60</v>
      </c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2:12" ht="15.75" customHeight="1" x14ac:dyDescent="0.25">
      <c r="B5" s="87" t="s">
        <v>46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 ht="18" x14ac:dyDescent="0.25">
      <c r="B6" s="47"/>
      <c r="C6" s="47"/>
      <c r="D6" s="47"/>
      <c r="E6" s="47"/>
      <c r="F6" s="47"/>
      <c r="G6" s="47"/>
      <c r="H6" s="47"/>
      <c r="I6" s="47"/>
      <c r="J6" s="48"/>
      <c r="K6" s="48"/>
      <c r="L6" s="48"/>
    </row>
    <row r="7" spans="2:12" ht="25.5" customHeight="1" x14ac:dyDescent="0.25">
      <c r="B7" s="110" t="s">
        <v>7</v>
      </c>
      <c r="C7" s="111"/>
      <c r="D7" s="111"/>
      <c r="E7" s="111"/>
      <c r="F7" s="112"/>
      <c r="G7" s="35" t="s">
        <v>203</v>
      </c>
      <c r="H7" s="32" t="s">
        <v>215</v>
      </c>
      <c r="I7" s="35" t="s">
        <v>214</v>
      </c>
      <c r="J7" s="35" t="s">
        <v>212</v>
      </c>
      <c r="K7" s="35" t="s">
        <v>28</v>
      </c>
      <c r="L7" s="35" t="s">
        <v>57</v>
      </c>
    </row>
    <row r="8" spans="2:12" x14ac:dyDescent="0.25">
      <c r="B8" s="110">
        <v>1</v>
      </c>
      <c r="C8" s="111"/>
      <c r="D8" s="111"/>
      <c r="E8" s="111"/>
      <c r="F8" s="112"/>
      <c r="G8" s="36">
        <v>2</v>
      </c>
      <c r="H8" s="36">
        <v>3</v>
      </c>
      <c r="I8" s="36">
        <v>4</v>
      </c>
      <c r="J8" s="36">
        <v>5</v>
      </c>
      <c r="K8" s="36" t="s">
        <v>41</v>
      </c>
      <c r="L8" s="36" t="s">
        <v>42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>
        <v>0</v>
      </c>
      <c r="H9" s="4">
        <v>0</v>
      </c>
      <c r="I9" s="4">
        <v>0</v>
      </c>
      <c r="J9" s="27">
        <v>0</v>
      </c>
      <c r="K9" s="27"/>
      <c r="L9" s="27"/>
    </row>
    <row r="10" spans="2:12" x14ac:dyDescent="0.25">
      <c r="B10" s="6"/>
      <c r="C10" s="10">
        <v>84</v>
      </c>
      <c r="D10" s="10"/>
      <c r="E10" s="10"/>
      <c r="F10" s="10" t="s">
        <v>13</v>
      </c>
      <c r="G10" s="4"/>
      <c r="H10" s="4"/>
      <c r="I10" s="4"/>
      <c r="J10" s="27"/>
      <c r="K10" s="27"/>
      <c r="L10" s="27"/>
    </row>
    <row r="11" spans="2:12" ht="51" x14ac:dyDescent="0.25">
      <c r="B11" s="7"/>
      <c r="C11" s="7"/>
      <c r="D11" s="7">
        <v>841</v>
      </c>
      <c r="E11" s="7"/>
      <c r="F11" s="21" t="s">
        <v>47</v>
      </c>
      <c r="G11" s="4"/>
      <c r="H11" s="4"/>
      <c r="I11" s="4"/>
      <c r="J11" s="27"/>
      <c r="K11" s="27"/>
      <c r="L11" s="27"/>
    </row>
    <row r="12" spans="2:12" ht="25.5" x14ac:dyDescent="0.25">
      <c r="B12" s="7"/>
      <c r="C12" s="7"/>
      <c r="D12" s="7"/>
      <c r="E12" s="7">
        <v>8413</v>
      </c>
      <c r="F12" s="21" t="s">
        <v>48</v>
      </c>
      <c r="G12" s="4"/>
      <c r="H12" s="4"/>
      <c r="I12" s="4"/>
      <c r="J12" s="27"/>
      <c r="K12" s="27"/>
      <c r="L12" s="27"/>
    </row>
    <row r="13" spans="2:12" x14ac:dyDescent="0.25">
      <c r="B13" s="7"/>
      <c r="C13" s="7"/>
      <c r="D13" s="7"/>
      <c r="E13" s="8" t="s">
        <v>21</v>
      </c>
      <c r="F13" s="12"/>
      <c r="G13" s="4"/>
      <c r="H13" s="4"/>
      <c r="I13" s="4"/>
      <c r="J13" s="27"/>
      <c r="K13" s="27"/>
      <c r="L13" s="27"/>
    </row>
    <row r="14" spans="2:12" ht="25.5" x14ac:dyDescent="0.25">
      <c r="B14" s="9">
        <v>5</v>
      </c>
      <c r="C14" s="9"/>
      <c r="D14" s="9"/>
      <c r="E14" s="9"/>
      <c r="F14" s="13" t="s">
        <v>9</v>
      </c>
      <c r="G14" s="4">
        <v>0</v>
      </c>
      <c r="H14" s="4">
        <v>0</v>
      </c>
      <c r="I14" s="4">
        <v>0</v>
      </c>
      <c r="J14" s="27">
        <v>0</v>
      </c>
      <c r="K14" s="27">
        <v>0</v>
      </c>
      <c r="L14" s="27">
        <v>0</v>
      </c>
    </row>
    <row r="15" spans="2:12" ht="25.5" x14ac:dyDescent="0.25">
      <c r="B15" s="10"/>
      <c r="C15" s="10">
        <v>54</v>
      </c>
      <c r="D15" s="10"/>
      <c r="E15" s="10"/>
      <c r="F15" s="14" t="s">
        <v>14</v>
      </c>
      <c r="G15" s="4"/>
      <c r="H15" s="4"/>
      <c r="I15" s="5"/>
      <c r="J15" s="27"/>
      <c r="K15" s="27"/>
      <c r="L15" s="27"/>
    </row>
    <row r="16" spans="2:12" ht="63.75" x14ac:dyDescent="0.25">
      <c r="B16" s="10"/>
      <c r="C16" s="10"/>
      <c r="D16" s="10">
        <v>541</v>
      </c>
      <c r="E16" s="21"/>
      <c r="F16" s="21" t="s">
        <v>49</v>
      </c>
      <c r="G16" s="4"/>
      <c r="H16" s="4"/>
      <c r="I16" s="5"/>
      <c r="J16" s="27"/>
      <c r="K16" s="27"/>
      <c r="L16" s="27"/>
    </row>
    <row r="17" spans="2:12" ht="38.25" x14ac:dyDescent="0.25">
      <c r="B17" s="10"/>
      <c r="C17" s="10"/>
      <c r="D17" s="10"/>
      <c r="E17" s="21">
        <v>5413</v>
      </c>
      <c r="F17" s="21" t="s">
        <v>50</v>
      </c>
      <c r="G17" s="4"/>
      <c r="H17" s="4"/>
      <c r="I17" s="5"/>
      <c r="J17" s="27"/>
      <c r="K17" s="27"/>
      <c r="L17" s="27"/>
    </row>
    <row r="18" spans="2:12" x14ac:dyDescent="0.25">
      <c r="B18" s="11"/>
      <c r="C18" s="9"/>
      <c r="D18" s="9"/>
      <c r="E18" s="9"/>
      <c r="F18" s="13" t="s">
        <v>21</v>
      </c>
      <c r="G18" s="4"/>
      <c r="H18" s="4"/>
      <c r="I18" s="4"/>
      <c r="J18" s="27"/>
      <c r="K18" s="27"/>
      <c r="L18" s="27"/>
    </row>
    <row r="20" spans="2:12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2:12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2:12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F5" sqref="F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7" t="s">
        <v>51</v>
      </c>
      <c r="C2" s="87"/>
      <c r="D2" s="87"/>
      <c r="E2" s="87"/>
      <c r="F2" s="87"/>
      <c r="G2" s="87"/>
      <c r="H2" s="87"/>
    </row>
    <row r="3" spans="2:8" ht="18" x14ac:dyDescent="0.25">
      <c r="B3" s="47"/>
      <c r="C3" s="47"/>
      <c r="D3" s="47"/>
      <c r="E3" s="47"/>
      <c r="F3" s="48"/>
      <c r="G3" s="48"/>
      <c r="H3" s="48"/>
    </row>
    <row r="4" spans="2:8" ht="25.5" x14ac:dyDescent="0.25">
      <c r="B4" s="32" t="s">
        <v>7</v>
      </c>
      <c r="C4" s="32" t="s">
        <v>202</v>
      </c>
      <c r="D4" s="32" t="s">
        <v>215</v>
      </c>
      <c r="E4" s="32" t="s">
        <v>214</v>
      </c>
      <c r="F4" s="32" t="s">
        <v>211</v>
      </c>
      <c r="G4" s="32" t="s">
        <v>28</v>
      </c>
      <c r="H4" s="32" t="s">
        <v>57</v>
      </c>
    </row>
    <row r="5" spans="2:8" x14ac:dyDescent="0.25"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 t="s">
        <v>41</v>
      </c>
      <c r="H5" s="32" t="s">
        <v>42</v>
      </c>
    </row>
    <row r="6" spans="2:8" x14ac:dyDescent="0.25">
      <c r="B6" s="6" t="s">
        <v>52</v>
      </c>
      <c r="C6" s="4">
        <v>0</v>
      </c>
      <c r="D6" s="4">
        <v>0</v>
      </c>
      <c r="E6" s="5">
        <v>0</v>
      </c>
      <c r="F6" s="27">
        <v>0</v>
      </c>
      <c r="G6" s="27">
        <v>0</v>
      </c>
      <c r="H6" s="27">
        <v>0</v>
      </c>
    </row>
    <row r="7" spans="2:8" x14ac:dyDescent="0.25">
      <c r="B7" s="6" t="s">
        <v>18</v>
      </c>
      <c r="C7" s="4"/>
      <c r="D7" s="4"/>
      <c r="E7" s="4"/>
      <c r="F7" s="27"/>
      <c r="G7" s="27"/>
      <c r="H7" s="27"/>
    </row>
    <row r="8" spans="2:8" x14ac:dyDescent="0.25">
      <c r="B8" s="18" t="s">
        <v>19</v>
      </c>
      <c r="C8" s="4"/>
      <c r="D8" s="4"/>
      <c r="E8" s="4"/>
      <c r="F8" s="27"/>
      <c r="G8" s="27"/>
      <c r="H8" s="27"/>
    </row>
    <row r="9" spans="2:8" x14ac:dyDescent="0.25">
      <c r="B9" s="19" t="s">
        <v>20</v>
      </c>
      <c r="C9" s="4"/>
      <c r="D9" s="4"/>
      <c r="E9" s="4"/>
      <c r="F9" s="27"/>
      <c r="G9" s="27"/>
      <c r="H9" s="27"/>
    </row>
    <row r="10" spans="2:8" x14ac:dyDescent="0.25">
      <c r="B10" s="19" t="s">
        <v>21</v>
      </c>
      <c r="C10" s="4"/>
      <c r="D10" s="4"/>
      <c r="E10" s="4"/>
      <c r="F10" s="27"/>
      <c r="G10" s="27"/>
      <c r="H10" s="27"/>
    </row>
    <row r="11" spans="2:8" x14ac:dyDescent="0.25">
      <c r="B11" s="6" t="s">
        <v>22</v>
      </c>
      <c r="C11" s="4"/>
      <c r="D11" s="4"/>
      <c r="E11" s="5"/>
      <c r="F11" s="27"/>
      <c r="G11" s="27"/>
      <c r="H11" s="27"/>
    </row>
    <row r="12" spans="2:8" x14ac:dyDescent="0.25">
      <c r="B12" s="20" t="s">
        <v>23</v>
      </c>
      <c r="C12" s="4"/>
      <c r="D12" s="4"/>
      <c r="E12" s="5"/>
      <c r="F12" s="27"/>
      <c r="G12" s="27"/>
      <c r="H12" s="27"/>
    </row>
    <row r="13" spans="2:8" x14ac:dyDescent="0.25">
      <c r="B13" s="6" t="s">
        <v>24</v>
      </c>
      <c r="C13" s="4"/>
      <c r="D13" s="4"/>
      <c r="E13" s="5"/>
      <c r="F13" s="27"/>
      <c r="G13" s="27"/>
      <c r="H13" s="27"/>
    </row>
    <row r="14" spans="2:8" x14ac:dyDescent="0.25">
      <c r="B14" s="20" t="s">
        <v>25</v>
      </c>
      <c r="C14" s="4"/>
      <c r="D14" s="4"/>
      <c r="E14" s="5"/>
      <c r="F14" s="27"/>
      <c r="G14" s="27"/>
      <c r="H14" s="27"/>
    </row>
    <row r="15" spans="2:8" x14ac:dyDescent="0.25">
      <c r="B15" s="10" t="s">
        <v>16</v>
      </c>
      <c r="C15" s="4"/>
      <c r="D15" s="4"/>
      <c r="E15" s="5"/>
      <c r="F15" s="27"/>
      <c r="G15" s="27"/>
      <c r="H15" s="27"/>
    </row>
    <row r="16" spans="2:8" x14ac:dyDescent="0.25">
      <c r="B16" s="20"/>
      <c r="C16" s="4"/>
      <c r="D16" s="4"/>
      <c r="E16" s="5"/>
      <c r="F16" s="27"/>
      <c r="G16" s="27"/>
      <c r="H16" s="27"/>
    </row>
    <row r="17" spans="2:8" ht="15.75" customHeight="1" x14ac:dyDescent="0.25">
      <c r="B17" s="6" t="s">
        <v>53</v>
      </c>
      <c r="C17" s="4">
        <v>0</v>
      </c>
      <c r="D17" s="4">
        <v>0</v>
      </c>
      <c r="E17" s="5">
        <v>0</v>
      </c>
      <c r="F17" s="27">
        <v>0</v>
      </c>
      <c r="G17" s="27">
        <v>0</v>
      </c>
      <c r="H17" s="27">
        <v>0</v>
      </c>
    </row>
    <row r="18" spans="2:8" ht="15.75" customHeight="1" x14ac:dyDescent="0.25">
      <c r="B18" s="6" t="s">
        <v>18</v>
      </c>
      <c r="C18" s="4"/>
      <c r="D18" s="4"/>
      <c r="E18" s="4"/>
      <c r="F18" s="27"/>
      <c r="G18" s="27"/>
      <c r="H18" s="27"/>
    </row>
    <row r="19" spans="2:8" x14ac:dyDescent="0.25">
      <c r="B19" s="18" t="s">
        <v>19</v>
      </c>
      <c r="C19" s="4"/>
      <c r="D19" s="4"/>
      <c r="E19" s="4"/>
      <c r="F19" s="27"/>
      <c r="G19" s="27"/>
      <c r="H19" s="27"/>
    </row>
    <row r="20" spans="2:8" x14ac:dyDescent="0.25">
      <c r="B20" s="19" t="s">
        <v>20</v>
      </c>
      <c r="C20" s="4"/>
      <c r="D20" s="4"/>
      <c r="E20" s="4"/>
      <c r="F20" s="27"/>
      <c r="G20" s="27"/>
      <c r="H20" s="27"/>
    </row>
    <row r="21" spans="2:8" x14ac:dyDescent="0.25">
      <c r="B21" s="19" t="s">
        <v>21</v>
      </c>
      <c r="C21" s="4"/>
      <c r="D21" s="4"/>
      <c r="E21" s="4"/>
      <c r="F21" s="27"/>
      <c r="G21" s="27"/>
      <c r="H21" s="27"/>
    </row>
    <row r="22" spans="2:8" x14ac:dyDescent="0.25">
      <c r="B22" s="6" t="s">
        <v>22</v>
      </c>
      <c r="C22" s="4"/>
      <c r="D22" s="4"/>
      <c r="E22" s="5"/>
      <c r="F22" s="27"/>
      <c r="G22" s="27"/>
      <c r="H22" s="27"/>
    </row>
    <row r="23" spans="2:8" x14ac:dyDescent="0.25">
      <c r="B23" s="20" t="s">
        <v>23</v>
      </c>
      <c r="C23" s="4"/>
      <c r="D23" s="4"/>
      <c r="E23" s="5"/>
      <c r="F23" s="27"/>
      <c r="G23" s="27"/>
      <c r="H23" s="27"/>
    </row>
    <row r="24" spans="2:8" x14ac:dyDescent="0.25">
      <c r="B24" s="6" t="s">
        <v>24</v>
      </c>
      <c r="C24" s="4"/>
      <c r="D24" s="4"/>
      <c r="E24" s="5"/>
      <c r="F24" s="27"/>
      <c r="G24" s="27"/>
      <c r="H24" s="27"/>
    </row>
    <row r="25" spans="2:8" x14ac:dyDescent="0.25">
      <c r="B25" s="20" t="s">
        <v>25</v>
      </c>
      <c r="C25" s="4"/>
      <c r="D25" s="4"/>
      <c r="E25" s="5"/>
      <c r="F25" s="27"/>
      <c r="G25" s="27"/>
      <c r="H25" s="27"/>
    </row>
    <row r="26" spans="2:8" x14ac:dyDescent="0.25">
      <c r="B26" s="10" t="s">
        <v>16</v>
      </c>
      <c r="C26" s="4"/>
      <c r="D26" s="4"/>
      <c r="E26" s="5"/>
      <c r="F26" s="27"/>
      <c r="G26" s="27"/>
      <c r="H26" s="27"/>
    </row>
    <row r="28" spans="2:8" x14ac:dyDescent="0.25">
      <c r="B28" s="39"/>
      <c r="C28" s="39"/>
      <c r="D28" s="39"/>
      <c r="E28" s="39"/>
      <c r="F28" s="39"/>
      <c r="G28" s="39"/>
      <c r="H28" s="3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236"/>
  <sheetViews>
    <sheetView topLeftCell="A72" zoomScaleNormal="100" workbookViewId="0">
      <selection activeCell="F89" sqref="F8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3" customWidth="1"/>
    <col min="5" max="5" width="43.140625" style="57" customWidth="1"/>
    <col min="6" max="8" width="24.28515625" customWidth="1"/>
    <col min="9" max="9" width="15.7109375" customWidth="1"/>
    <col min="10" max="10" width="24.28515625" customWidth="1"/>
  </cols>
  <sheetData>
    <row r="1" spans="2:10" ht="9.75" customHeight="1" x14ac:dyDescent="0.25">
      <c r="B1" s="2"/>
      <c r="C1" s="2"/>
      <c r="D1" s="2"/>
      <c r="E1" s="66"/>
      <c r="F1" s="2"/>
      <c r="G1" s="2"/>
      <c r="H1" s="2"/>
      <c r="I1" s="3"/>
      <c r="J1" s="3"/>
    </row>
    <row r="2" spans="2:10" ht="18" customHeight="1" x14ac:dyDescent="0.25">
      <c r="B2" s="87" t="s">
        <v>10</v>
      </c>
      <c r="C2" s="87"/>
      <c r="D2" s="87"/>
      <c r="E2" s="87"/>
      <c r="F2" s="87"/>
      <c r="G2" s="87"/>
      <c r="H2" s="87"/>
      <c r="I2" s="87"/>
      <c r="J2" s="22"/>
    </row>
    <row r="3" spans="2:10" ht="5.25" customHeight="1" x14ac:dyDescent="0.25">
      <c r="B3" s="47"/>
      <c r="C3" s="47"/>
      <c r="D3" s="47"/>
      <c r="E3" s="67"/>
      <c r="F3" s="47"/>
      <c r="G3" s="47"/>
      <c r="H3" s="47"/>
      <c r="I3" s="48"/>
      <c r="J3" s="3"/>
    </row>
    <row r="4" spans="2:10" ht="15.75" x14ac:dyDescent="0.25">
      <c r="B4" s="127" t="s">
        <v>62</v>
      </c>
      <c r="C4" s="127"/>
      <c r="D4" s="127"/>
      <c r="E4" s="127"/>
      <c r="F4" s="127"/>
      <c r="G4" s="127"/>
      <c r="H4" s="127"/>
      <c r="I4" s="127"/>
    </row>
    <row r="5" spans="2:10" ht="18" x14ac:dyDescent="0.25">
      <c r="B5" s="47"/>
      <c r="C5" s="47"/>
      <c r="D5" s="47"/>
      <c r="E5" s="67"/>
      <c r="F5" s="47"/>
      <c r="G5" s="47"/>
      <c r="H5" s="47"/>
      <c r="I5" s="48"/>
    </row>
    <row r="6" spans="2:10" ht="38.25" x14ac:dyDescent="0.25">
      <c r="B6" s="110" t="s">
        <v>7</v>
      </c>
      <c r="C6" s="111"/>
      <c r="D6" s="111"/>
      <c r="E6" s="112"/>
      <c r="F6" s="32" t="s">
        <v>215</v>
      </c>
      <c r="G6" s="32" t="s">
        <v>214</v>
      </c>
      <c r="H6" s="32" t="s">
        <v>216</v>
      </c>
      <c r="I6" s="32" t="s">
        <v>57</v>
      </c>
    </row>
    <row r="7" spans="2:10" s="37" customFormat="1" ht="11.25" x14ac:dyDescent="0.2">
      <c r="B7" s="113">
        <v>1</v>
      </c>
      <c r="C7" s="114"/>
      <c r="D7" s="114"/>
      <c r="E7" s="115"/>
      <c r="F7" s="84">
        <v>2</v>
      </c>
      <c r="G7" s="84">
        <v>3</v>
      </c>
      <c r="H7" s="84">
        <v>4</v>
      </c>
      <c r="I7" s="84" t="s">
        <v>217</v>
      </c>
    </row>
    <row r="8" spans="2:10" ht="30" customHeight="1" x14ac:dyDescent="0.25">
      <c r="B8" s="120">
        <v>7715</v>
      </c>
      <c r="C8" s="121"/>
      <c r="D8" s="122"/>
      <c r="E8" s="69" t="s">
        <v>174</v>
      </c>
      <c r="F8" s="74">
        <f t="shared" ref="F8" si="0">SUM(F9:F15)</f>
        <v>14219437</v>
      </c>
      <c r="G8" s="74">
        <f t="shared" ref="G8" si="1">SUM(G9:G15)</f>
        <v>14219437</v>
      </c>
      <c r="H8" s="74">
        <f>SUM(H9:H15)</f>
        <v>14292347.639999999</v>
      </c>
      <c r="I8" s="74">
        <f>H8/G8*100</f>
        <v>100.51275335303357</v>
      </c>
    </row>
    <row r="9" spans="2:10" ht="30" customHeight="1" x14ac:dyDescent="0.25">
      <c r="B9" s="124">
        <v>11</v>
      </c>
      <c r="C9" s="125"/>
      <c r="D9" s="126"/>
      <c r="E9" s="40" t="s">
        <v>175</v>
      </c>
      <c r="F9" s="72">
        <v>1000000</v>
      </c>
      <c r="G9" s="72">
        <v>1000000</v>
      </c>
      <c r="H9" s="71">
        <v>1000000</v>
      </c>
      <c r="I9" s="71">
        <f t="shared" ref="I9:I79" si="2">H9/G9*100</f>
        <v>100</v>
      </c>
    </row>
    <row r="10" spans="2:10" ht="30" customHeight="1" x14ac:dyDescent="0.25">
      <c r="B10" s="123">
        <v>31</v>
      </c>
      <c r="C10" s="123"/>
      <c r="D10" s="123"/>
      <c r="E10" s="40" t="s">
        <v>176</v>
      </c>
      <c r="F10" s="72">
        <v>7751384</v>
      </c>
      <c r="G10" s="72">
        <v>7751384</v>
      </c>
      <c r="H10" s="71">
        <v>7925771.3600000003</v>
      </c>
      <c r="I10" s="71">
        <f t="shared" si="2"/>
        <v>102.24975772068576</v>
      </c>
    </row>
    <row r="11" spans="2:10" ht="30" customHeight="1" x14ac:dyDescent="0.25">
      <c r="B11" s="123">
        <v>43</v>
      </c>
      <c r="C11" s="123"/>
      <c r="D11" s="123"/>
      <c r="E11" s="65" t="s">
        <v>177</v>
      </c>
      <c r="F11" s="72">
        <v>4725000</v>
      </c>
      <c r="G11" s="72">
        <v>4725000</v>
      </c>
      <c r="H11" s="71">
        <v>4982842.29</v>
      </c>
      <c r="I11" s="71">
        <f t="shared" si="2"/>
        <v>105.45697968253968</v>
      </c>
    </row>
    <row r="12" spans="2:10" ht="30" customHeight="1" x14ac:dyDescent="0.25">
      <c r="B12" s="49">
        <v>51</v>
      </c>
      <c r="C12" s="50"/>
      <c r="D12" s="38"/>
      <c r="E12" s="65" t="s">
        <v>200</v>
      </c>
      <c r="F12" s="72">
        <v>196976</v>
      </c>
      <c r="G12" s="72">
        <v>196976</v>
      </c>
      <c r="H12" s="71">
        <v>139649.22</v>
      </c>
      <c r="I12" s="71">
        <f t="shared" si="2"/>
        <v>70.896566079116241</v>
      </c>
    </row>
    <row r="13" spans="2:10" ht="30" customHeight="1" x14ac:dyDescent="0.25">
      <c r="B13" s="123">
        <v>52</v>
      </c>
      <c r="C13" s="123"/>
      <c r="D13" s="123"/>
      <c r="E13" s="65" t="s">
        <v>178</v>
      </c>
      <c r="F13" s="72">
        <v>452694</v>
      </c>
      <c r="G13" s="72">
        <v>452694</v>
      </c>
      <c r="H13" s="71">
        <v>199668.41</v>
      </c>
      <c r="I13" s="71">
        <f t="shared" si="2"/>
        <v>44.106705633385907</v>
      </c>
    </row>
    <row r="14" spans="2:10" ht="30" customHeight="1" x14ac:dyDescent="0.25">
      <c r="B14" s="123">
        <v>61</v>
      </c>
      <c r="C14" s="123"/>
      <c r="D14" s="123"/>
      <c r="E14" s="65" t="s">
        <v>179</v>
      </c>
      <c r="F14" s="72">
        <v>2428</v>
      </c>
      <c r="G14" s="72">
        <v>2428</v>
      </c>
      <c r="H14" s="71">
        <v>16153.95</v>
      </c>
      <c r="I14" s="71">
        <f t="shared" si="2"/>
        <v>665.31919275123562</v>
      </c>
    </row>
    <row r="15" spans="2:10" ht="30" customHeight="1" x14ac:dyDescent="0.25">
      <c r="B15" s="123">
        <v>71</v>
      </c>
      <c r="C15" s="123"/>
      <c r="D15" s="123"/>
      <c r="E15" s="65" t="s">
        <v>180</v>
      </c>
      <c r="F15" s="72">
        <v>90955</v>
      </c>
      <c r="G15" s="72">
        <v>90955</v>
      </c>
      <c r="H15" s="71">
        <v>28262.41</v>
      </c>
      <c r="I15" s="71">
        <f t="shared" si="2"/>
        <v>31.072959155626407</v>
      </c>
    </row>
    <row r="16" spans="2:10" ht="30" customHeight="1" x14ac:dyDescent="0.25">
      <c r="B16" s="120">
        <v>3401</v>
      </c>
      <c r="C16" s="121"/>
      <c r="D16" s="122"/>
      <c r="E16" s="69" t="s">
        <v>181</v>
      </c>
      <c r="F16" s="76">
        <f>SUM(F17,F23)</f>
        <v>14219437</v>
      </c>
      <c r="G16" s="76">
        <f>SUM(G17,G23)</f>
        <v>14219437</v>
      </c>
      <c r="H16" s="76">
        <f>SUM(H17,H23)</f>
        <v>14292347.640000002</v>
      </c>
      <c r="I16" s="71">
        <f t="shared" si="2"/>
        <v>100.51275335303362</v>
      </c>
    </row>
    <row r="17" spans="2:9" ht="30" customHeight="1" x14ac:dyDescent="0.25">
      <c r="B17" s="120" t="s">
        <v>182</v>
      </c>
      <c r="C17" s="121"/>
      <c r="D17" s="122"/>
      <c r="E17" s="69" t="s">
        <v>183</v>
      </c>
      <c r="F17" s="76">
        <f>SUM(F18)</f>
        <v>1000000</v>
      </c>
      <c r="G17" s="76">
        <f t="shared" ref="G17:H17" si="3">SUM(G18)</f>
        <v>1000000</v>
      </c>
      <c r="H17" s="76">
        <f t="shared" si="3"/>
        <v>1000000</v>
      </c>
      <c r="I17" s="74">
        <f t="shared" si="2"/>
        <v>100</v>
      </c>
    </row>
    <row r="18" spans="2:9" ht="30" customHeight="1" x14ac:dyDescent="0.25">
      <c r="B18" s="124" t="s">
        <v>184</v>
      </c>
      <c r="C18" s="125"/>
      <c r="D18" s="126"/>
      <c r="E18" s="40" t="s">
        <v>175</v>
      </c>
      <c r="F18" s="71">
        <f>SUM(F19,F21)</f>
        <v>1000000</v>
      </c>
      <c r="G18" s="71">
        <f>SUM(G19,G21)</f>
        <v>1000000</v>
      </c>
      <c r="H18" s="71">
        <f>SUM(H19,H21)</f>
        <v>1000000</v>
      </c>
      <c r="I18" s="71">
        <f t="shared" si="2"/>
        <v>100</v>
      </c>
    </row>
    <row r="19" spans="2:9" ht="30" customHeight="1" x14ac:dyDescent="0.25">
      <c r="B19" s="123">
        <v>31</v>
      </c>
      <c r="C19" s="123"/>
      <c r="D19" s="123"/>
      <c r="E19" s="56" t="s">
        <v>5</v>
      </c>
      <c r="F19" s="71">
        <f>SUM(F20)</f>
        <v>800000</v>
      </c>
      <c r="G19" s="71">
        <f>SUM(G20)</f>
        <v>800000</v>
      </c>
      <c r="H19" s="71">
        <f>SUM(H20)</f>
        <v>800000</v>
      </c>
      <c r="I19" s="71">
        <f t="shared" si="2"/>
        <v>100</v>
      </c>
    </row>
    <row r="20" spans="2:9" ht="30" customHeight="1" x14ac:dyDescent="0.25">
      <c r="B20" s="124">
        <v>3111</v>
      </c>
      <c r="C20" s="125"/>
      <c r="D20" s="126"/>
      <c r="E20" s="56" t="s">
        <v>38</v>
      </c>
      <c r="F20" s="71">
        <v>800000</v>
      </c>
      <c r="G20" s="71">
        <v>800000</v>
      </c>
      <c r="H20" s="71">
        <v>800000</v>
      </c>
      <c r="I20" s="71">
        <f t="shared" si="2"/>
        <v>100</v>
      </c>
    </row>
    <row r="21" spans="2:9" ht="30" customHeight="1" x14ac:dyDescent="0.25">
      <c r="B21" s="49">
        <v>32</v>
      </c>
      <c r="C21" s="50"/>
      <c r="D21" s="38"/>
      <c r="E21" s="56" t="s">
        <v>119</v>
      </c>
      <c r="F21" s="72">
        <f>SUM(F22)</f>
        <v>200000</v>
      </c>
      <c r="G21" s="72">
        <f>SUM(G22)</f>
        <v>200000</v>
      </c>
      <c r="H21" s="72">
        <f>SUM(H22)</f>
        <v>200000</v>
      </c>
      <c r="I21" s="71">
        <f t="shared" si="2"/>
        <v>100</v>
      </c>
    </row>
    <row r="22" spans="2:9" ht="30" customHeight="1" x14ac:dyDescent="0.25">
      <c r="B22" s="49">
        <v>3232</v>
      </c>
      <c r="C22" s="50"/>
      <c r="D22" s="38"/>
      <c r="E22" s="56" t="s">
        <v>121</v>
      </c>
      <c r="F22" s="72">
        <v>200000</v>
      </c>
      <c r="G22" s="72">
        <v>200000</v>
      </c>
      <c r="H22" s="72">
        <v>200000</v>
      </c>
      <c r="I22" s="71">
        <f t="shared" si="2"/>
        <v>100</v>
      </c>
    </row>
    <row r="23" spans="2:9" ht="30" customHeight="1" x14ac:dyDescent="0.25">
      <c r="B23" s="120" t="s">
        <v>185</v>
      </c>
      <c r="C23" s="121"/>
      <c r="D23" s="122"/>
      <c r="E23" s="70" t="s">
        <v>193</v>
      </c>
      <c r="F23" s="76">
        <f>SUM(F24,F82,F144,F172,F205,F219)</f>
        <v>13219437</v>
      </c>
      <c r="G23" s="76">
        <f>SUM(G24,G82,G144,G172,G205,G219)</f>
        <v>13219437</v>
      </c>
      <c r="H23" s="76">
        <f>SUM(H24,H82,H144,H172,H205,H219)</f>
        <v>13292347.640000002</v>
      </c>
      <c r="I23" s="74">
        <f t="shared" si="2"/>
        <v>100.55154118893266</v>
      </c>
    </row>
    <row r="24" spans="2:9" ht="30" customHeight="1" x14ac:dyDescent="0.25">
      <c r="B24" s="120" t="s">
        <v>186</v>
      </c>
      <c r="C24" s="121"/>
      <c r="D24" s="122"/>
      <c r="E24" s="85" t="s">
        <v>176</v>
      </c>
      <c r="F24" s="76">
        <f>SUM(F25,F31,F60,F64,F66,F68,F78)</f>
        <v>7751384</v>
      </c>
      <c r="G24" s="76">
        <f>SUM(G25,G31,G60,G64,G66,G68,G78)</f>
        <v>7751384</v>
      </c>
      <c r="H24" s="76">
        <f>SUM(H25,H31,H60,H64,H66,H68,H78)</f>
        <v>7925771.3600000013</v>
      </c>
      <c r="I24" s="74">
        <f t="shared" si="2"/>
        <v>102.24975772068576</v>
      </c>
    </row>
    <row r="25" spans="2:9" ht="30" customHeight="1" x14ac:dyDescent="0.25">
      <c r="B25" s="49">
        <v>31</v>
      </c>
      <c r="C25" s="50"/>
      <c r="D25" s="38"/>
      <c r="E25" s="56" t="s">
        <v>5</v>
      </c>
      <c r="F25" s="72">
        <f t="shared" ref="F25" si="4">SUM(F26:F30)</f>
        <v>3776040</v>
      </c>
      <c r="G25" s="72">
        <f t="shared" ref="G25:H25" si="5">SUM(G26:G30)</f>
        <v>3776040</v>
      </c>
      <c r="H25" s="72">
        <f t="shared" si="5"/>
        <v>4337983.540000001</v>
      </c>
      <c r="I25" s="71">
        <f t="shared" si="2"/>
        <v>114.88182169680408</v>
      </c>
    </row>
    <row r="26" spans="2:9" ht="30" customHeight="1" x14ac:dyDescent="0.25">
      <c r="B26" s="49">
        <v>3111</v>
      </c>
      <c r="C26" s="50"/>
      <c r="D26" s="38"/>
      <c r="E26" s="56" t="s">
        <v>38</v>
      </c>
      <c r="F26" s="71">
        <v>2897000</v>
      </c>
      <c r="G26" s="71">
        <v>2897000</v>
      </c>
      <c r="H26" s="71">
        <v>3189805.74</v>
      </c>
      <c r="I26" s="71">
        <f t="shared" si="2"/>
        <v>110.10720538488093</v>
      </c>
    </row>
    <row r="27" spans="2:9" ht="30" customHeight="1" x14ac:dyDescent="0.25">
      <c r="B27" s="49">
        <v>3113</v>
      </c>
      <c r="C27" s="50"/>
      <c r="D27" s="38"/>
      <c r="E27" s="56" t="s">
        <v>104</v>
      </c>
      <c r="F27" s="71">
        <v>130000</v>
      </c>
      <c r="G27" s="71">
        <v>130000</v>
      </c>
      <c r="H27" s="71">
        <v>163697.37</v>
      </c>
      <c r="I27" s="71">
        <f t="shared" si="2"/>
        <v>125.92105384615384</v>
      </c>
    </row>
    <row r="28" spans="2:9" ht="30" customHeight="1" x14ac:dyDescent="0.25">
      <c r="B28" s="49">
        <v>3121</v>
      </c>
      <c r="C28" s="50"/>
      <c r="D28" s="38"/>
      <c r="E28" s="56" t="s">
        <v>105</v>
      </c>
      <c r="F28" s="71">
        <v>250000</v>
      </c>
      <c r="G28" s="71">
        <v>250000</v>
      </c>
      <c r="H28" s="71">
        <v>375167.87</v>
      </c>
      <c r="I28" s="71">
        <f t="shared" si="2"/>
        <v>150.067148</v>
      </c>
    </row>
    <row r="29" spans="2:9" ht="30" customHeight="1" x14ac:dyDescent="0.25">
      <c r="B29" s="49">
        <v>3131</v>
      </c>
      <c r="C29" s="50"/>
      <c r="D29" s="38"/>
      <c r="E29" s="56" t="s">
        <v>107</v>
      </c>
      <c r="F29" s="71">
        <v>10000</v>
      </c>
      <c r="G29" s="71">
        <v>10000</v>
      </c>
      <c r="H29" s="71">
        <v>23721.85</v>
      </c>
      <c r="I29" s="71">
        <f t="shared" si="2"/>
        <v>237.21850000000001</v>
      </c>
    </row>
    <row r="30" spans="2:9" ht="30" customHeight="1" x14ac:dyDescent="0.25">
      <c r="B30" s="49">
        <v>3132</v>
      </c>
      <c r="C30" s="50"/>
      <c r="D30" s="38"/>
      <c r="E30" s="56" t="s">
        <v>108</v>
      </c>
      <c r="F30" s="71">
        <v>489040</v>
      </c>
      <c r="G30" s="71">
        <v>489040</v>
      </c>
      <c r="H30" s="71">
        <v>585590.71</v>
      </c>
      <c r="I30" s="71">
        <f t="shared" si="2"/>
        <v>119.74290651071486</v>
      </c>
    </row>
    <row r="31" spans="2:9" ht="30" customHeight="1" x14ac:dyDescent="0.25">
      <c r="B31" s="49">
        <v>32</v>
      </c>
      <c r="C31" s="50"/>
      <c r="D31" s="38"/>
      <c r="E31" s="56" t="s">
        <v>12</v>
      </c>
      <c r="F31" s="72">
        <f>SUM(F32:F47,F48:F52,F55:F59)</f>
        <v>3768844</v>
      </c>
      <c r="G31" s="72">
        <f t="shared" ref="G31:H31" si="6">SUM(G32:G47,G48:G52,G55:G59)</f>
        <v>3768844</v>
      </c>
      <c r="H31" s="72">
        <f t="shared" si="6"/>
        <v>3383836.05</v>
      </c>
      <c r="I31" s="71">
        <f t="shared" si="2"/>
        <v>89.784455127354704</v>
      </c>
    </row>
    <row r="32" spans="2:9" ht="30" customHeight="1" x14ac:dyDescent="0.25">
      <c r="B32" s="49">
        <v>3211</v>
      </c>
      <c r="C32" s="50"/>
      <c r="D32" s="38"/>
      <c r="E32" s="56" t="s">
        <v>40</v>
      </c>
      <c r="F32" s="71">
        <v>8000</v>
      </c>
      <c r="G32" s="71">
        <v>8000</v>
      </c>
      <c r="H32" s="71">
        <v>10633.97</v>
      </c>
      <c r="I32" s="71">
        <f t="shared" si="2"/>
        <v>132.92462499999999</v>
      </c>
    </row>
    <row r="33" spans="2:9" ht="30" customHeight="1" x14ac:dyDescent="0.25">
      <c r="B33" s="49">
        <v>3212</v>
      </c>
      <c r="C33" s="50"/>
      <c r="D33" s="38"/>
      <c r="E33" s="56" t="s">
        <v>109</v>
      </c>
      <c r="F33" s="71">
        <v>90000</v>
      </c>
      <c r="G33" s="71">
        <v>90000</v>
      </c>
      <c r="H33" s="71">
        <v>97638.75</v>
      </c>
      <c r="I33" s="71">
        <f t="shared" si="2"/>
        <v>108.4875</v>
      </c>
    </row>
    <row r="34" spans="2:9" ht="30" customHeight="1" x14ac:dyDescent="0.25">
      <c r="B34" s="49">
        <v>3213</v>
      </c>
      <c r="C34" s="50"/>
      <c r="D34" s="38"/>
      <c r="E34" s="56" t="s">
        <v>110</v>
      </c>
      <c r="F34" s="71">
        <v>25200</v>
      </c>
      <c r="G34" s="71">
        <v>25200</v>
      </c>
      <c r="H34" s="71">
        <v>28678.15</v>
      </c>
      <c r="I34" s="71">
        <f t="shared" si="2"/>
        <v>113.80218253968255</v>
      </c>
    </row>
    <row r="35" spans="2:9" ht="30" customHeight="1" x14ac:dyDescent="0.25">
      <c r="B35" s="49">
        <v>3214</v>
      </c>
      <c r="C35" s="50"/>
      <c r="D35" s="38"/>
      <c r="E35" s="56" t="s">
        <v>111</v>
      </c>
      <c r="F35" s="71">
        <v>120</v>
      </c>
      <c r="G35" s="71">
        <v>120</v>
      </c>
      <c r="H35" s="71">
        <v>116</v>
      </c>
      <c r="I35" s="71">
        <f t="shared" si="2"/>
        <v>96.666666666666671</v>
      </c>
    </row>
    <row r="36" spans="2:9" ht="30" customHeight="1" x14ac:dyDescent="0.25">
      <c r="B36" s="49">
        <v>3221</v>
      </c>
      <c r="C36" s="50"/>
      <c r="D36" s="38"/>
      <c r="E36" s="56" t="s">
        <v>113</v>
      </c>
      <c r="F36" s="71">
        <v>160000</v>
      </c>
      <c r="G36" s="71">
        <v>160000</v>
      </c>
      <c r="H36" s="71">
        <v>138932.47</v>
      </c>
      <c r="I36" s="71">
        <f t="shared" si="2"/>
        <v>86.832793750000008</v>
      </c>
    </row>
    <row r="37" spans="2:9" ht="30" customHeight="1" x14ac:dyDescent="0.25">
      <c r="B37" s="49">
        <v>3222</v>
      </c>
      <c r="C37" s="50"/>
      <c r="D37" s="38"/>
      <c r="E37" s="56" t="s">
        <v>114</v>
      </c>
      <c r="F37" s="71">
        <v>709630</v>
      </c>
      <c r="G37" s="71">
        <v>709630</v>
      </c>
      <c r="H37" s="71">
        <v>728557.84</v>
      </c>
      <c r="I37" s="71">
        <f t="shared" si="2"/>
        <v>102.66728295026985</v>
      </c>
    </row>
    <row r="38" spans="2:9" ht="30" customHeight="1" x14ac:dyDescent="0.25">
      <c r="B38" s="49">
        <v>3223</v>
      </c>
      <c r="C38" s="50"/>
      <c r="D38" s="38"/>
      <c r="E38" s="56" t="s">
        <v>115</v>
      </c>
      <c r="F38" s="71">
        <v>536500</v>
      </c>
      <c r="G38" s="71">
        <v>536500</v>
      </c>
      <c r="H38" s="71">
        <v>492291.14</v>
      </c>
      <c r="I38" s="71">
        <f t="shared" si="2"/>
        <v>91.759765144454803</v>
      </c>
    </row>
    <row r="39" spans="2:9" ht="30" customHeight="1" x14ac:dyDescent="0.25">
      <c r="B39" s="49">
        <v>3224</v>
      </c>
      <c r="C39" s="50"/>
      <c r="D39" s="38"/>
      <c r="E39" s="56" t="s">
        <v>116</v>
      </c>
      <c r="F39" s="71">
        <v>266852</v>
      </c>
      <c r="G39" s="71">
        <v>266852</v>
      </c>
      <c r="H39" s="71">
        <v>244076.21</v>
      </c>
      <c r="I39" s="71">
        <f t="shared" si="2"/>
        <v>91.465010567655483</v>
      </c>
    </row>
    <row r="40" spans="2:9" ht="30" customHeight="1" x14ac:dyDescent="0.25">
      <c r="B40" s="49">
        <v>3225</v>
      </c>
      <c r="C40" s="50"/>
      <c r="D40" s="38"/>
      <c r="E40" s="56" t="s">
        <v>117</v>
      </c>
      <c r="F40" s="71">
        <v>58500</v>
      </c>
      <c r="G40" s="71">
        <v>58500</v>
      </c>
      <c r="H40" s="71">
        <v>42678.51</v>
      </c>
      <c r="I40" s="71">
        <f t="shared" si="2"/>
        <v>72.954717948717956</v>
      </c>
    </row>
    <row r="41" spans="2:9" ht="30" customHeight="1" x14ac:dyDescent="0.25">
      <c r="B41" s="49">
        <v>3227</v>
      </c>
      <c r="C41" s="50"/>
      <c r="D41" s="38"/>
      <c r="E41" s="56" t="s">
        <v>118</v>
      </c>
      <c r="F41" s="71">
        <v>56000</v>
      </c>
      <c r="G41" s="71">
        <v>56000</v>
      </c>
      <c r="H41" s="71">
        <v>46104.38</v>
      </c>
      <c r="I41" s="71">
        <f t="shared" si="2"/>
        <v>82.329250000000002</v>
      </c>
    </row>
    <row r="42" spans="2:9" ht="30" customHeight="1" x14ac:dyDescent="0.25">
      <c r="B42" s="49">
        <v>3231</v>
      </c>
      <c r="C42" s="50"/>
      <c r="D42" s="38"/>
      <c r="E42" s="56" t="s">
        <v>120</v>
      </c>
      <c r="F42" s="71">
        <v>16500</v>
      </c>
      <c r="G42" s="71">
        <v>16500</v>
      </c>
      <c r="H42" s="71">
        <v>14794.08</v>
      </c>
      <c r="I42" s="71">
        <f t="shared" si="2"/>
        <v>89.661090909090916</v>
      </c>
    </row>
    <row r="43" spans="2:9" ht="30" customHeight="1" x14ac:dyDescent="0.25">
      <c r="B43" s="49">
        <v>3232</v>
      </c>
      <c r="C43" s="50"/>
      <c r="D43" s="38"/>
      <c r="E43" s="56" t="s">
        <v>121</v>
      </c>
      <c r="F43" s="71">
        <v>733478</v>
      </c>
      <c r="G43" s="71">
        <v>733478</v>
      </c>
      <c r="H43" s="71">
        <v>446161.11</v>
      </c>
      <c r="I43" s="71">
        <f t="shared" si="2"/>
        <v>60.828151628269687</v>
      </c>
    </row>
    <row r="44" spans="2:9" ht="30" customHeight="1" x14ac:dyDescent="0.25">
      <c r="B44" s="49">
        <v>3233</v>
      </c>
      <c r="C44" s="50"/>
      <c r="D44" s="38"/>
      <c r="E44" s="56" t="s">
        <v>122</v>
      </c>
      <c r="F44" s="71">
        <v>87600</v>
      </c>
      <c r="G44" s="71">
        <v>87600</v>
      </c>
      <c r="H44" s="71">
        <v>108749.04</v>
      </c>
      <c r="I44" s="71">
        <f t="shared" si="2"/>
        <v>124.14273972602739</v>
      </c>
    </row>
    <row r="45" spans="2:9" ht="30" customHeight="1" x14ac:dyDescent="0.25">
      <c r="B45" s="49">
        <v>3234</v>
      </c>
      <c r="C45" s="50"/>
      <c r="D45" s="38"/>
      <c r="E45" s="56" t="s">
        <v>123</v>
      </c>
      <c r="F45" s="71">
        <v>183480</v>
      </c>
      <c r="G45" s="71">
        <v>183480</v>
      </c>
      <c r="H45" s="71">
        <v>279361.61</v>
      </c>
      <c r="I45" s="71">
        <f t="shared" si="2"/>
        <v>152.25725419664269</v>
      </c>
    </row>
    <row r="46" spans="2:9" ht="30" customHeight="1" x14ac:dyDescent="0.25">
      <c r="B46" s="49">
        <v>3235</v>
      </c>
      <c r="C46" s="50"/>
      <c r="D46" s="38"/>
      <c r="E46" s="56" t="s">
        <v>124</v>
      </c>
      <c r="F46" s="71">
        <v>3300</v>
      </c>
      <c r="G46" s="71">
        <v>3300</v>
      </c>
      <c r="H46" s="71">
        <v>4146.93</v>
      </c>
      <c r="I46" s="71">
        <f t="shared" si="2"/>
        <v>125.66454545454546</v>
      </c>
    </row>
    <row r="47" spans="2:9" ht="30" customHeight="1" x14ac:dyDescent="0.25">
      <c r="B47" s="49">
        <v>3236</v>
      </c>
      <c r="C47" s="50"/>
      <c r="D47" s="38"/>
      <c r="E47" s="56" t="s">
        <v>125</v>
      </c>
      <c r="F47" s="71">
        <v>25000</v>
      </c>
      <c r="G47" s="71">
        <v>25000</v>
      </c>
      <c r="H47" s="71">
        <v>19529.18</v>
      </c>
      <c r="I47" s="71">
        <f t="shared" si="2"/>
        <v>78.116720000000001</v>
      </c>
    </row>
    <row r="48" spans="2:9" ht="30" customHeight="1" x14ac:dyDescent="0.25">
      <c r="B48" s="49">
        <v>3237</v>
      </c>
      <c r="C48" s="50"/>
      <c r="D48" s="38"/>
      <c r="E48" s="56" t="s">
        <v>126</v>
      </c>
      <c r="F48" s="71">
        <v>260000</v>
      </c>
      <c r="G48" s="71">
        <v>260000</v>
      </c>
      <c r="H48" s="71">
        <v>154010.29</v>
      </c>
      <c r="I48" s="71">
        <f t="shared" si="2"/>
        <v>59.234726923076927</v>
      </c>
    </row>
    <row r="49" spans="2:9" ht="30" customHeight="1" x14ac:dyDescent="0.25">
      <c r="B49" s="49">
        <v>3238</v>
      </c>
      <c r="C49" s="50"/>
      <c r="D49" s="38"/>
      <c r="E49" s="56" t="s">
        <v>127</v>
      </c>
      <c r="F49" s="71">
        <v>82000</v>
      </c>
      <c r="G49" s="71">
        <v>82000</v>
      </c>
      <c r="H49" s="71">
        <v>115576.7</v>
      </c>
      <c r="I49" s="71">
        <f t="shared" si="2"/>
        <v>140.94719512195121</v>
      </c>
    </row>
    <row r="50" spans="2:9" ht="30" customHeight="1" x14ac:dyDescent="0.25">
      <c r="B50" s="49">
        <v>3239</v>
      </c>
      <c r="C50" s="50"/>
      <c r="D50" s="38"/>
      <c r="E50" s="56" t="s">
        <v>128</v>
      </c>
      <c r="F50" s="71">
        <v>166998</v>
      </c>
      <c r="G50" s="71">
        <v>166998</v>
      </c>
      <c r="H50" s="71">
        <v>186502.86</v>
      </c>
      <c r="I50" s="71">
        <f t="shared" si="2"/>
        <v>111.67969676283546</v>
      </c>
    </row>
    <row r="51" spans="2:9" ht="30" customHeight="1" x14ac:dyDescent="0.25">
      <c r="B51" s="49">
        <v>3241</v>
      </c>
      <c r="C51" s="50"/>
      <c r="D51" s="38"/>
      <c r="E51" s="56" t="s">
        <v>129</v>
      </c>
      <c r="F51" s="71">
        <v>80</v>
      </c>
      <c r="G51" s="71">
        <v>80</v>
      </c>
      <c r="H51" s="71">
        <v>80</v>
      </c>
      <c r="I51" s="71">
        <f t="shared" si="2"/>
        <v>100</v>
      </c>
    </row>
    <row r="52" spans="2:9" ht="30" customHeight="1" x14ac:dyDescent="0.25">
      <c r="B52" s="49">
        <v>3291</v>
      </c>
      <c r="C52" s="50"/>
      <c r="D52" s="38"/>
      <c r="E52" s="56" t="s">
        <v>131</v>
      </c>
      <c r="F52" s="71">
        <v>7106</v>
      </c>
      <c r="G52" s="71">
        <v>7106</v>
      </c>
      <c r="H52" s="71">
        <v>7105.71</v>
      </c>
      <c r="I52" s="71">
        <f t="shared" si="2"/>
        <v>99.995918941739376</v>
      </c>
    </row>
    <row r="53" spans="2:9" ht="38.25" x14ac:dyDescent="0.25">
      <c r="B53" s="110" t="s">
        <v>7</v>
      </c>
      <c r="C53" s="111"/>
      <c r="D53" s="111"/>
      <c r="E53" s="112"/>
      <c r="F53" s="32" t="s">
        <v>215</v>
      </c>
      <c r="G53" s="32" t="s">
        <v>214</v>
      </c>
      <c r="H53" s="32" t="s">
        <v>216</v>
      </c>
      <c r="I53" s="32" t="s">
        <v>57</v>
      </c>
    </row>
    <row r="54" spans="2:9" s="37" customFormat="1" ht="11.25" x14ac:dyDescent="0.2">
      <c r="B54" s="113">
        <v>1</v>
      </c>
      <c r="C54" s="114"/>
      <c r="D54" s="114"/>
      <c r="E54" s="115"/>
      <c r="F54" s="84">
        <v>2</v>
      </c>
      <c r="G54" s="84">
        <v>3</v>
      </c>
      <c r="H54" s="84">
        <v>4</v>
      </c>
      <c r="I54" s="84" t="s">
        <v>217</v>
      </c>
    </row>
    <row r="55" spans="2:9" ht="30" customHeight="1" x14ac:dyDescent="0.25">
      <c r="B55" s="49">
        <v>3292</v>
      </c>
      <c r="C55" s="50"/>
      <c r="D55" s="38"/>
      <c r="E55" s="56" t="s">
        <v>132</v>
      </c>
      <c r="F55" s="71">
        <v>55500</v>
      </c>
      <c r="G55" s="71">
        <v>55500</v>
      </c>
      <c r="H55" s="71">
        <v>19568.23</v>
      </c>
      <c r="I55" s="71">
        <f t="shared" si="2"/>
        <v>35.258072072072075</v>
      </c>
    </row>
    <row r="56" spans="2:9" ht="30" customHeight="1" x14ac:dyDescent="0.25">
      <c r="B56" s="49">
        <v>3293</v>
      </c>
      <c r="C56" s="50"/>
      <c r="D56" s="38"/>
      <c r="E56" s="56" t="s">
        <v>133</v>
      </c>
      <c r="F56" s="71">
        <v>10000</v>
      </c>
      <c r="G56" s="71">
        <v>10000</v>
      </c>
      <c r="H56" s="71">
        <v>1608.38</v>
      </c>
      <c r="I56" s="71">
        <f t="shared" si="2"/>
        <v>16.0838</v>
      </c>
    </row>
    <row r="57" spans="2:9" ht="30" customHeight="1" x14ac:dyDescent="0.25">
      <c r="B57" s="49">
        <v>3294</v>
      </c>
      <c r="C57" s="50"/>
      <c r="D57" s="38"/>
      <c r="E57" s="56" t="s">
        <v>134</v>
      </c>
      <c r="F57" s="71">
        <v>3000</v>
      </c>
      <c r="G57" s="71">
        <v>3000</v>
      </c>
      <c r="H57" s="71">
        <v>1673.42</v>
      </c>
      <c r="I57" s="71">
        <f t="shared" si="2"/>
        <v>55.780666666666669</v>
      </c>
    </row>
    <row r="58" spans="2:9" ht="30" customHeight="1" x14ac:dyDescent="0.25">
      <c r="B58" s="49">
        <v>3295</v>
      </c>
      <c r="C58" s="50"/>
      <c r="D58" s="38"/>
      <c r="E58" s="56" t="s">
        <v>135</v>
      </c>
      <c r="F58" s="71">
        <v>135000</v>
      </c>
      <c r="G58" s="71">
        <v>135000</v>
      </c>
      <c r="H58" s="71">
        <v>121331.09</v>
      </c>
      <c r="I58" s="71">
        <f t="shared" si="2"/>
        <v>89.874881481481481</v>
      </c>
    </row>
    <row r="59" spans="2:9" ht="30" customHeight="1" x14ac:dyDescent="0.25">
      <c r="B59" s="49">
        <v>3299</v>
      </c>
      <c r="C59" s="50"/>
      <c r="D59" s="38"/>
      <c r="E59" s="56" t="s">
        <v>130</v>
      </c>
      <c r="F59" s="71">
        <v>89000</v>
      </c>
      <c r="G59" s="71">
        <v>89000</v>
      </c>
      <c r="H59" s="71">
        <v>73930</v>
      </c>
      <c r="I59" s="71">
        <f t="shared" si="2"/>
        <v>83.067415730337075</v>
      </c>
    </row>
    <row r="60" spans="2:9" ht="30" customHeight="1" x14ac:dyDescent="0.25">
      <c r="B60" s="49">
        <v>34</v>
      </c>
      <c r="C60" s="50"/>
      <c r="D60" s="38"/>
      <c r="E60" s="56" t="s">
        <v>137</v>
      </c>
      <c r="F60" s="72">
        <f t="shared" ref="F60" si="7">SUM(F61:F63)</f>
        <v>2850</v>
      </c>
      <c r="G60" s="72">
        <f t="shared" ref="G60:H60" si="8">SUM(G61:G63)</f>
        <v>2850</v>
      </c>
      <c r="H60" s="72">
        <f t="shared" si="8"/>
        <v>2749.7900000000004</v>
      </c>
      <c r="I60" s="71">
        <f t="shared" si="2"/>
        <v>96.48385964912282</v>
      </c>
    </row>
    <row r="61" spans="2:9" ht="30" customHeight="1" x14ac:dyDescent="0.25">
      <c r="B61" s="49">
        <v>3431</v>
      </c>
      <c r="C61" s="50"/>
      <c r="D61" s="38"/>
      <c r="E61" s="56" t="s">
        <v>141</v>
      </c>
      <c r="F61" s="71">
        <v>2500</v>
      </c>
      <c r="G61" s="71">
        <v>2500</v>
      </c>
      <c r="H61" s="71">
        <v>2396.3200000000002</v>
      </c>
      <c r="I61" s="71">
        <f t="shared" si="2"/>
        <v>95.852800000000002</v>
      </c>
    </row>
    <row r="62" spans="2:9" ht="30" customHeight="1" x14ac:dyDescent="0.25">
      <c r="B62" s="49">
        <v>3432</v>
      </c>
      <c r="C62" s="50"/>
      <c r="D62" s="38"/>
      <c r="E62" s="56" t="s">
        <v>142</v>
      </c>
      <c r="F62" s="71">
        <v>100</v>
      </c>
      <c r="G62" s="71">
        <v>100</v>
      </c>
      <c r="H62" s="71">
        <v>133.4</v>
      </c>
      <c r="I62" s="71">
        <f t="shared" si="2"/>
        <v>133.4</v>
      </c>
    </row>
    <row r="63" spans="2:9" ht="30" customHeight="1" x14ac:dyDescent="0.25">
      <c r="B63" s="49">
        <v>3433</v>
      </c>
      <c r="C63" s="50"/>
      <c r="D63" s="38"/>
      <c r="E63" s="56" t="s">
        <v>143</v>
      </c>
      <c r="F63" s="71">
        <v>250</v>
      </c>
      <c r="G63" s="71">
        <v>250</v>
      </c>
      <c r="H63" s="71">
        <v>220.07</v>
      </c>
      <c r="I63" s="71">
        <f t="shared" si="2"/>
        <v>88.027999999999992</v>
      </c>
    </row>
    <row r="64" spans="2:9" ht="30" customHeight="1" x14ac:dyDescent="0.25">
      <c r="B64" s="49">
        <v>37</v>
      </c>
      <c r="C64" s="50"/>
      <c r="D64" s="38"/>
      <c r="E64" s="56" t="s">
        <v>145</v>
      </c>
      <c r="F64" s="72">
        <f t="shared" ref="F64:H64" si="9">SUM(F65)</f>
        <v>0</v>
      </c>
      <c r="G64" s="72">
        <f t="shared" si="9"/>
        <v>0</v>
      </c>
      <c r="H64" s="72">
        <f t="shared" si="9"/>
        <v>690.15</v>
      </c>
      <c r="I64" s="71"/>
    </row>
    <row r="65" spans="2:9" ht="30" customHeight="1" x14ac:dyDescent="0.25">
      <c r="B65" s="49">
        <v>3721</v>
      </c>
      <c r="C65" s="50"/>
      <c r="D65" s="38"/>
      <c r="E65" s="56" t="s">
        <v>147</v>
      </c>
      <c r="F65" s="71">
        <v>0</v>
      </c>
      <c r="G65" s="71">
        <v>0</v>
      </c>
      <c r="H65" s="71">
        <v>690.15</v>
      </c>
      <c r="I65" s="71"/>
    </row>
    <row r="66" spans="2:9" ht="30" customHeight="1" x14ac:dyDescent="0.25">
      <c r="B66" s="49">
        <v>38</v>
      </c>
      <c r="C66" s="50"/>
      <c r="D66" s="38"/>
      <c r="E66" s="56" t="s">
        <v>188</v>
      </c>
      <c r="F66" s="72">
        <f t="shared" ref="F66:H66" si="10">SUM(F67)</f>
        <v>500</v>
      </c>
      <c r="G66" s="72">
        <f t="shared" si="10"/>
        <v>500</v>
      </c>
      <c r="H66" s="72">
        <f t="shared" si="10"/>
        <v>0</v>
      </c>
      <c r="I66" s="71">
        <f t="shared" si="2"/>
        <v>0</v>
      </c>
    </row>
    <row r="67" spans="2:9" ht="30" customHeight="1" x14ac:dyDescent="0.25">
      <c r="B67" s="49">
        <v>3835</v>
      </c>
      <c r="C67" s="50"/>
      <c r="D67" s="38"/>
      <c r="E67" s="56" t="s">
        <v>92</v>
      </c>
      <c r="F67" s="71">
        <v>500</v>
      </c>
      <c r="G67" s="71">
        <v>500</v>
      </c>
      <c r="H67" s="71"/>
      <c r="I67" s="71">
        <f t="shared" si="2"/>
        <v>0</v>
      </c>
    </row>
    <row r="68" spans="2:9" ht="30" customHeight="1" x14ac:dyDescent="0.25">
      <c r="B68" s="49">
        <v>42</v>
      </c>
      <c r="C68" s="50"/>
      <c r="D68" s="38"/>
      <c r="E68" s="56" t="s">
        <v>148</v>
      </c>
      <c r="F68" s="72">
        <f>SUM(F69:F77)</f>
        <v>153050</v>
      </c>
      <c r="G68" s="72">
        <f>SUM(G69:G77)</f>
        <v>153050</v>
      </c>
      <c r="H68" s="72">
        <f>SUM(H69:H77)</f>
        <v>169199.43</v>
      </c>
      <c r="I68" s="71">
        <f t="shared" si="2"/>
        <v>110.55173472721333</v>
      </c>
    </row>
    <row r="69" spans="2:9" ht="30" customHeight="1" x14ac:dyDescent="0.25">
      <c r="B69" s="49">
        <v>4214</v>
      </c>
      <c r="C69" s="50"/>
      <c r="D69" s="38"/>
      <c r="E69" s="56" t="s">
        <v>151</v>
      </c>
      <c r="F69" s="71">
        <v>7450</v>
      </c>
      <c r="G69" s="71">
        <v>7450</v>
      </c>
      <c r="H69" s="71">
        <v>2131.44</v>
      </c>
      <c r="I69" s="71">
        <f t="shared" si="2"/>
        <v>28.609932885906041</v>
      </c>
    </row>
    <row r="70" spans="2:9" ht="30" customHeight="1" x14ac:dyDescent="0.25">
      <c r="B70" s="49">
        <v>4221</v>
      </c>
      <c r="C70" s="50"/>
      <c r="D70" s="38"/>
      <c r="E70" s="56" t="s">
        <v>153</v>
      </c>
      <c r="F70" s="71">
        <v>14600</v>
      </c>
      <c r="G70" s="71">
        <v>14600</v>
      </c>
      <c r="H70" s="71">
        <v>14118.91</v>
      </c>
      <c r="I70" s="71">
        <f t="shared" si="2"/>
        <v>96.704863013698628</v>
      </c>
    </row>
    <row r="71" spans="2:9" ht="30" customHeight="1" x14ac:dyDescent="0.25">
      <c r="B71" s="49">
        <v>4222</v>
      </c>
      <c r="C71" s="50"/>
      <c r="D71" s="38"/>
      <c r="E71" s="56" t="s">
        <v>154</v>
      </c>
      <c r="F71" s="71">
        <v>11000</v>
      </c>
      <c r="G71" s="71">
        <v>11000</v>
      </c>
      <c r="H71" s="71">
        <v>9822.4</v>
      </c>
      <c r="I71" s="71">
        <f t="shared" si="2"/>
        <v>89.294545454545442</v>
      </c>
    </row>
    <row r="72" spans="2:9" ht="30" customHeight="1" x14ac:dyDescent="0.25">
      <c r="B72" s="49">
        <v>4223</v>
      </c>
      <c r="C72" s="50"/>
      <c r="D72" s="38"/>
      <c r="E72" s="56" t="s">
        <v>155</v>
      </c>
      <c r="F72" s="71">
        <v>20000</v>
      </c>
      <c r="G72" s="71">
        <v>20000</v>
      </c>
      <c r="H72" s="71">
        <v>28504.22</v>
      </c>
      <c r="I72" s="71">
        <f t="shared" si="2"/>
        <v>142.52109999999999</v>
      </c>
    </row>
    <row r="73" spans="2:9" ht="30" customHeight="1" x14ac:dyDescent="0.25">
      <c r="B73" s="49">
        <v>4225</v>
      </c>
      <c r="C73" s="50"/>
      <c r="D73" s="38"/>
      <c r="E73" s="56" t="s">
        <v>157</v>
      </c>
      <c r="F73" s="71">
        <v>15000</v>
      </c>
      <c r="G73" s="71">
        <v>15000</v>
      </c>
      <c r="H73" s="71">
        <v>9948.14</v>
      </c>
      <c r="I73" s="71">
        <f t="shared" si="2"/>
        <v>66.320933333333329</v>
      </c>
    </row>
    <row r="74" spans="2:9" ht="30" customHeight="1" x14ac:dyDescent="0.25">
      <c r="B74" s="49">
        <v>4226</v>
      </c>
      <c r="C74" s="50"/>
      <c r="D74" s="38"/>
      <c r="E74" s="56" t="s">
        <v>158</v>
      </c>
      <c r="F74" s="71">
        <v>0</v>
      </c>
      <c r="G74" s="71">
        <v>0</v>
      </c>
      <c r="H74" s="71">
        <v>558.09</v>
      </c>
      <c r="I74" s="71"/>
    </row>
    <row r="75" spans="2:9" ht="30" customHeight="1" x14ac:dyDescent="0.25">
      <c r="B75" s="49">
        <v>4227</v>
      </c>
      <c r="C75" s="50"/>
      <c r="D75" s="38"/>
      <c r="E75" s="56" t="s">
        <v>103</v>
      </c>
      <c r="F75" s="71">
        <v>85000</v>
      </c>
      <c r="G75" s="71">
        <v>85000</v>
      </c>
      <c r="H75" s="71">
        <v>104116.23</v>
      </c>
      <c r="I75" s="71">
        <f t="shared" si="2"/>
        <v>122.48968235294117</v>
      </c>
    </row>
    <row r="76" spans="2:9" ht="30" hidden="1" customHeight="1" x14ac:dyDescent="0.25">
      <c r="B76" s="49">
        <v>4231</v>
      </c>
      <c r="C76" s="50"/>
      <c r="D76" s="38"/>
      <c r="E76" s="56" t="s">
        <v>95</v>
      </c>
      <c r="F76" s="71"/>
      <c r="G76" s="71"/>
      <c r="H76" s="71"/>
      <c r="I76" s="71"/>
    </row>
    <row r="77" spans="2:9" ht="30" hidden="1" customHeight="1" x14ac:dyDescent="0.25">
      <c r="B77" s="49">
        <v>4262</v>
      </c>
      <c r="C77" s="50"/>
      <c r="D77" s="38"/>
      <c r="E77" s="56" t="s">
        <v>206</v>
      </c>
      <c r="F77" s="72"/>
      <c r="G77" s="72"/>
      <c r="H77" s="72"/>
      <c r="I77" s="71"/>
    </row>
    <row r="78" spans="2:9" ht="30" customHeight="1" x14ac:dyDescent="0.25">
      <c r="B78" s="49">
        <v>45</v>
      </c>
      <c r="C78" s="50"/>
      <c r="D78" s="38"/>
      <c r="E78" s="56" t="s">
        <v>160</v>
      </c>
      <c r="F78" s="72">
        <f>SUM(F79:F81)</f>
        <v>50100</v>
      </c>
      <c r="G78" s="72">
        <f t="shared" ref="G78:H78" si="11">SUM(G79:G81)</f>
        <v>50100</v>
      </c>
      <c r="H78" s="72">
        <f t="shared" si="11"/>
        <v>31312.400000000001</v>
      </c>
      <c r="I78" s="71">
        <f t="shared" si="2"/>
        <v>62.499800399201597</v>
      </c>
    </row>
    <row r="79" spans="2:9" ht="30" customHeight="1" x14ac:dyDescent="0.25">
      <c r="B79" s="49">
        <v>4511</v>
      </c>
      <c r="C79" s="50"/>
      <c r="D79" s="38"/>
      <c r="E79" s="56" t="s">
        <v>161</v>
      </c>
      <c r="F79" s="71">
        <v>26000</v>
      </c>
      <c r="G79" s="71">
        <v>26000</v>
      </c>
      <c r="H79" s="71">
        <v>0</v>
      </c>
      <c r="I79" s="71">
        <f t="shared" si="2"/>
        <v>0</v>
      </c>
    </row>
    <row r="80" spans="2:9" ht="30" customHeight="1" x14ac:dyDescent="0.25">
      <c r="B80" s="49">
        <v>4521</v>
      </c>
      <c r="C80" s="50"/>
      <c r="D80" s="38"/>
      <c r="E80" s="56" t="s">
        <v>162</v>
      </c>
      <c r="F80" s="71">
        <v>24100</v>
      </c>
      <c r="G80" s="71">
        <v>24100</v>
      </c>
      <c r="H80" s="71">
        <v>25552.400000000001</v>
      </c>
      <c r="I80" s="71">
        <f t="shared" ref="I80:I201" si="12">H80/G80*100</f>
        <v>106.02655601659751</v>
      </c>
    </row>
    <row r="81" spans="2:9" ht="30" customHeight="1" x14ac:dyDescent="0.25">
      <c r="B81" s="49">
        <v>4531</v>
      </c>
      <c r="C81" s="50"/>
      <c r="D81" s="38"/>
      <c r="E81" s="83" t="s">
        <v>213</v>
      </c>
      <c r="F81" s="72">
        <v>0</v>
      </c>
      <c r="G81" s="72">
        <v>0</v>
      </c>
      <c r="H81" s="72">
        <v>5760</v>
      </c>
      <c r="I81" s="71"/>
    </row>
    <row r="82" spans="2:9" ht="30" customHeight="1" x14ac:dyDescent="0.25">
      <c r="B82" s="120" t="s">
        <v>187</v>
      </c>
      <c r="C82" s="121"/>
      <c r="D82" s="69"/>
      <c r="E82" s="69" t="s">
        <v>177</v>
      </c>
      <c r="F82" s="76">
        <f>SUM(F83,F89,F119,F122,F124,F126,F140)</f>
        <v>4725000</v>
      </c>
      <c r="G82" s="76">
        <f t="shared" ref="G82:H82" si="13">SUM(G83,G89,G119,G122,G124,G126,G140)</f>
        <v>4725000</v>
      </c>
      <c r="H82" s="76">
        <f t="shared" si="13"/>
        <v>4982842.290000001</v>
      </c>
      <c r="I82" s="74">
        <f t="shared" si="12"/>
        <v>105.45697968253971</v>
      </c>
    </row>
    <row r="83" spans="2:9" ht="30" customHeight="1" x14ac:dyDescent="0.25">
      <c r="B83" s="49">
        <v>31</v>
      </c>
      <c r="C83" s="50"/>
      <c r="D83" s="38"/>
      <c r="E83" s="56" t="s">
        <v>5</v>
      </c>
      <c r="F83" s="72">
        <f>SUM(F84:F88)</f>
        <v>3014040</v>
      </c>
      <c r="G83" s="72">
        <f>SUM(G84:G88)</f>
        <v>3014040</v>
      </c>
      <c r="H83" s="72">
        <f t="shared" ref="H83" si="14">SUM(H84:H88)</f>
        <v>3665691.4200000004</v>
      </c>
      <c r="I83" s="71">
        <f t="shared" si="12"/>
        <v>121.62052991997454</v>
      </c>
    </row>
    <row r="84" spans="2:9" ht="30" customHeight="1" x14ac:dyDescent="0.25">
      <c r="B84" s="49">
        <v>3111</v>
      </c>
      <c r="C84" s="50"/>
      <c r="D84" s="38"/>
      <c r="E84" s="56" t="s">
        <v>38</v>
      </c>
      <c r="F84" s="71">
        <v>2225000</v>
      </c>
      <c r="G84" s="71">
        <v>2225000</v>
      </c>
      <c r="H84" s="71">
        <v>2766690.37</v>
      </c>
      <c r="I84" s="71">
        <f t="shared" si="12"/>
        <v>124.34563460674157</v>
      </c>
    </row>
    <row r="85" spans="2:9" ht="30" customHeight="1" x14ac:dyDescent="0.25">
      <c r="B85" s="49">
        <v>3113</v>
      </c>
      <c r="C85" s="50"/>
      <c r="D85" s="38"/>
      <c r="E85" s="56" t="s">
        <v>104</v>
      </c>
      <c r="F85" s="71">
        <v>45000</v>
      </c>
      <c r="G85" s="71">
        <v>45000</v>
      </c>
      <c r="H85" s="71">
        <v>53513.06</v>
      </c>
      <c r="I85" s="71">
        <f t="shared" si="12"/>
        <v>118.9179111111111</v>
      </c>
    </row>
    <row r="86" spans="2:9" ht="30" customHeight="1" x14ac:dyDescent="0.25">
      <c r="B86" s="49">
        <v>3121</v>
      </c>
      <c r="C86" s="50"/>
      <c r="D86" s="38"/>
      <c r="E86" s="56" t="s">
        <v>105</v>
      </c>
      <c r="F86" s="71">
        <v>249040</v>
      </c>
      <c r="G86" s="71">
        <v>249040</v>
      </c>
      <c r="H86" s="71">
        <v>304354.06</v>
      </c>
      <c r="I86" s="71">
        <f t="shared" si="12"/>
        <v>122.21091390941214</v>
      </c>
    </row>
    <row r="87" spans="2:9" ht="30" customHeight="1" x14ac:dyDescent="0.25">
      <c r="B87" s="49">
        <v>3131</v>
      </c>
      <c r="C87" s="50"/>
      <c r="D87" s="38"/>
      <c r="E87" s="56" t="s">
        <v>107</v>
      </c>
      <c r="F87" s="71">
        <v>50000</v>
      </c>
      <c r="G87" s="71">
        <v>50000</v>
      </c>
      <c r="H87" s="71">
        <v>50592.73</v>
      </c>
      <c r="I87" s="71">
        <f t="shared" si="12"/>
        <v>101.18546000000002</v>
      </c>
    </row>
    <row r="88" spans="2:9" ht="30" customHeight="1" x14ac:dyDescent="0.25">
      <c r="B88" s="49">
        <v>3132</v>
      </c>
      <c r="C88" s="50"/>
      <c r="D88" s="38"/>
      <c r="E88" s="56" t="s">
        <v>108</v>
      </c>
      <c r="F88" s="71">
        <v>445000</v>
      </c>
      <c r="G88" s="71">
        <v>445000</v>
      </c>
      <c r="H88" s="71">
        <v>490541.2</v>
      </c>
      <c r="I88" s="71">
        <f t="shared" si="12"/>
        <v>110.23397752808989</v>
      </c>
    </row>
    <row r="89" spans="2:9" ht="30" customHeight="1" x14ac:dyDescent="0.25">
      <c r="B89" s="49">
        <v>32</v>
      </c>
      <c r="C89" s="50"/>
      <c r="D89" s="38"/>
      <c r="E89" s="56" t="s">
        <v>12</v>
      </c>
      <c r="F89" s="72">
        <f>SUM(F90:F91,F92:F103,F106:F118)</f>
        <v>1388585</v>
      </c>
      <c r="G89" s="72">
        <f t="shared" ref="G89:H89" si="15">SUM(G90:G91,G92:G103,G106:G118)</f>
        <v>1388585</v>
      </c>
      <c r="H89" s="72">
        <f t="shared" si="15"/>
        <v>1033183.69</v>
      </c>
      <c r="I89" s="71">
        <f t="shared" si="12"/>
        <v>74.405505604626285</v>
      </c>
    </row>
    <row r="90" spans="2:9" ht="30" customHeight="1" x14ac:dyDescent="0.25">
      <c r="B90" s="49">
        <v>3211</v>
      </c>
      <c r="C90" s="50"/>
      <c r="D90" s="38"/>
      <c r="E90" s="56" t="s">
        <v>40</v>
      </c>
      <c r="F90" s="71">
        <v>12400</v>
      </c>
      <c r="G90" s="71">
        <v>12400</v>
      </c>
      <c r="H90" s="71">
        <v>21532.77</v>
      </c>
      <c r="I90" s="71">
        <f t="shared" si="12"/>
        <v>173.65137096774194</v>
      </c>
    </row>
    <row r="91" spans="2:9" ht="30" customHeight="1" x14ac:dyDescent="0.25">
      <c r="B91" s="49">
        <v>3212</v>
      </c>
      <c r="C91" s="50"/>
      <c r="D91" s="38"/>
      <c r="E91" s="56" t="s">
        <v>109</v>
      </c>
      <c r="F91" s="71">
        <v>98080</v>
      </c>
      <c r="G91" s="71">
        <v>98080</v>
      </c>
      <c r="H91" s="71">
        <v>90197.18</v>
      </c>
      <c r="I91" s="71">
        <f t="shared" si="12"/>
        <v>91.962867047308322</v>
      </c>
    </row>
    <row r="92" spans="2:9" ht="30" customHeight="1" x14ac:dyDescent="0.25">
      <c r="B92" s="49">
        <v>3213</v>
      </c>
      <c r="C92" s="50"/>
      <c r="D92" s="38"/>
      <c r="E92" s="56" t="s">
        <v>110</v>
      </c>
      <c r="F92" s="71">
        <v>4000</v>
      </c>
      <c r="G92" s="71">
        <v>4000</v>
      </c>
      <c r="H92" s="71">
        <v>7191.01</v>
      </c>
      <c r="I92" s="71">
        <f t="shared" si="12"/>
        <v>179.77525</v>
      </c>
    </row>
    <row r="93" spans="2:9" ht="30" customHeight="1" x14ac:dyDescent="0.25">
      <c r="B93" s="49">
        <v>3214</v>
      </c>
      <c r="C93" s="50"/>
      <c r="D93" s="38"/>
      <c r="E93" s="56" t="s">
        <v>111</v>
      </c>
      <c r="F93" s="71">
        <v>30</v>
      </c>
      <c r="G93" s="71">
        <v>30</v>
      </c>
      <c r="H93" s="71">
        <v>475.09</v>
      </c>
      <c r="I93" s="71">
        <f t="shared" si="12"/>
        <v>1583.6333333333332</v>
      </c>
    </row>
    <row r="94" spans="2:9" ht="30" customHeight="1" x14ac:dyDescent="0.25">
      <c r="B94" s="49">
        <v>3221</v>
      </c>
      <c r="C94" s="50"/>
      <c r="D94" s="38"/>
      <c r="E94" s="56" t="s">
        <v>113</v>
      </c>
      <c r="F94" s="71">
        <v>46290</v>
      </c>
      <c r="G94" s="71">
        <v>46290</v>
      </c>
      <c r="H94" s="71">
        <v>19117.12</v>
      </c>
      <c r="I94" s="71">
        <f t="shared" si="12"/>
        <v>41.298595809030026</v>
      </c>
    </row>
    <row r="95" spans="2:9" ht="30" customHeight="1" x14ac:dyDescent="0.25">
      <c r="B95" s="49">
        <v>3222</v>
      </c>
      <c r="C95" s="50"/>
      <c r="D95" s="38"/>
      <c r="E95" s="56" t="s">
        <v>114</v>
      </c>
      <c r="F95" s="71">
        <v>90620</v>
      </c>
      <c r="G95" s="71">
        <v>90620</v>
      </c>
      <c r="H95" s="71">
        <v>77052.88</v>
      </c>
      <c r="I95" s="71">
        <f t="shared" si="12"/>
        <v>85.028558817038189</v>
      </c>
    </row>
    <row r="96" spans="2:9" ht="30" customHeight="1" x14ac:dyDescent="0.25">
      <c r="B96" s="49">
        <v>3223</v>
      </c>
      <c r="C96" s="50"/>
      <c r="D96" s="38"/>
      <c r="E96" s="56" t="s">
        <v>115</v>
      </c>
      <c r="F96" s="71">
        <v>110000</v>
      </c>
      <c r="G96" s="71">
        <v>110000</v>
      </c>
      <c r="H96" s="71">
        <v>62099.83</v>
      </c>
      <c r="I96" s="71">
        <f t="shared" si="12"/>
        <v>56.454390909090911</v>
      </c>
    </row>
    <row r="97" spans="2:9" ht="30" customHeight="1" x14ac:dyDescent="0.25">
      <c r="B97" s="49">
        <v>3224</v>
      </c>
      <c r="C97" s="50"/>
      <c r="D97" s="38"/>
      <c r="E97" s="56" t="s">
        <v>116</v>
      </c>
      <c r="F97" s="71">
        <v>130000</v>
      </c>
      <c r="G97" s="71">
        <v>130000</v>
      </c>
      <c r="H97" s="71">
        <v>47136.84</v>
      </c>
      <c r="I97" s="71">
        <f t="shared" si="12"/>
        <v>36.259107692307694</v>
      </c>
    </row>
    <row r="98" spans="2:9" ht="30" customHeight="1" x14ac:dyDescent="0.25">
      <c r="B98" s="49">
        <v>3225</v>
      </c>
      <c r="C98" s="50"/>
      <c r="D98" s="38"/>
      <c r="E98" s="56" t="s">
        <v>117</v>
      </c>
      <c r="F98" s="71">
        <v>9000</v>
      </c>
      <c r="G98" s="71">
        <v>9000</v>
      </c>
      <c r="H98" s="71">
        <v>8281.35</v>
      </c>
      <c r="I98" s="71">
        <f t="shared" si="12"/>
        <v>92.015000000000001</v>
      </c>
    </row>
    <row r="99" spans="2:9" ht="30" customHeight="1" x14ac:dyDescent="0.25">
      <c r="B99" s="49">
        <v>3227</v>
      </c>
      <c r="C99" s="50"/>
      <c r="D99" s="38"/>
      <c r="E99" s="56" t="s">
        <v>118</v>
      </c>
      <c r="F99" s="71">
        <v>35730</v>
      </c>
      <c r="G99" s="71">
        <v>35730</v>
      </c>
      <c r="H99" s="71">
        <v>38341.64</v>
      </c>
      <c r="I99" s="71">
        <f t="shared" si="12"/>
        <v>107.30937587461517</v>
      </c>
    </row>
    <row r="100" spans="2:9" ht="30" customHeight="1" x14ac:dyDescent="0.25">
      <c r="B100" s="49">
        <v>3231</v>
      </c>
      <c r="C100" s="50"/>
      <c r="D100" s="38"/>
      <c r="E100" s="56" t="s">
        <v>120</v>
      </c>
      <c r="F100" s="71">
        <v>10000</v>
      </c>
      <c r="G100" s="71">
        <v>10000</v>
      </c>
      <c r="H100" s="71">
        <v>10147.74</v>
      </c>
      <c r="I100" s="71">
        <f t="shared" si="12"/>
        <v>101.4774</v>
      </c>
    </row>
    <row r="101" spans="2:9" ht="30" customHeight="1" x14ac:dyDescent="0.25">
      <c r="B101" s="49">
        <v>3232</v>
      </c>
      <c r="C101" s="50"/>
      <c r="D101" s="38"/>
      <c r="E101" s="56" t="s">
        <v>121</v>
      </c>
      <c r="F101" s="71">
        <v>108277</v>
      </c>
      <c r="G101" s="71">
        <v>108277</v>
      </c>
      <c r="H101" s="71">
        <v>66199.100000000006</v>
      </c>
      <c r="I101" s="71">
        <f t="shared" si="12"/>
        <v>61.138653638353489</v>
      </c>
    </row>
    <row r="102" spans="2:9" ht="30" customHeight="1" x14ac:dyDescent="0.25">
      <c r="B102" s="49">
        <v>3233</v>
      </c>
      <c r="C102" s="50"/>
      <c r="D102" s="38"/>
      <c r="E102" s="56" t="s">
        <v>122</v>
      </c>
      <c r="F102" s="71">
        <v>23660</v>
      </c>
      <c r="G102" s="71">
        <v>23660</v>
      </c>
      <c r="H102" s="71">
        <v>8656.1</v>
      </c>
      <c r="I102" s="71">
        <f t="shared" si="12"/>
        <v>36.585376162299241</v>
      </c>
    </row>
    <row r="103" spans="2:9" ht="30" customHeight="1" x14ac:dyDescent="0.25">
      <c r="B103" s="49">
        <v>3234</v>
      </c>
      <c r="C103" s="50"/>
      <c r="D103" s="38"/>
      <c r="E103" s="56" t="s">
        <v>123</v>
      </c>
      <c r="F103" s="71">
        <v>65000</v>
      </c>
      <c r="G103" s="71">
        <v>65000</v>
      </c>
      <c r="H103" s="71">
        <v>75934.75</v>
      </c>
      <c r="I103" s="71">
        <f t="shared" si="12"/>
        <v>116.82269230769231</v>
      </c>
    </row>
    <row r="104" spans="2:9" ht="38.25" x14ac:dyDescent="0.25">
      <c r="B104" s="110" t="s">
        <v>7</v>
      </c>
      <c r="C104" s="111"/>
      <c r="D104" s="111"/>
      <c r="E104" s="112"/>
      <c r="F104" s="32" t="s">
        <v>215</v>
      </c>
      <c r="G104" s="32" t="s">
        <v>214</v>
      </c>
      <c r="H104" s="32" t="s">
        <v>216</v>
      </c>
      <c r="I104" s="32" t="s">
        <v>57</v>
      </c>
    </row>
    <row r="105" spans="2:9" s="37" customFormat="1" ht="11.25" x14ac:dyDescent="0.2">
      <c r="B105" s="113">
        <v>1</v>
      </c>
      <c r="C105" s="114"/>
      <c r="D105" s="114"/>
      <c r="E105" s="115"/>
      <c r="F105" s="84">
        <v>2</v>
      </c>
      <c r="G105" s="84">
        <v>3</v>
      </c>
      <c r="H105" s="84">
        <v>4</v>
      </c>
      <c r="I105" s="84" t="s">
        <v>217</v>
      </c>
    </row>
    <row r="106" spans="2:9" ht="30" customHeight="1" x14ac:dyDescent="0.25">
      <c r="B106" s="49">
        <v>3235</v>
      </c>
      <c r="C106" s="50"/>
      <c r="D106" s="38"/>
      <c r="E106" s="56" t="s">
        <v>124</v>
      </c>
      <c r="F106" s="71">
        <v>8350</v>
      </c>
      <c r="G106" s="71">
        <v>8350</v>
      </c>
      <c r="H106" s="71">
        <v>9830.43</v>
      </c>
      <c r="I106" s="71">
        <f t="shared" si="12"/>
        <v>117.7297005988024</v>
      </c>
    </row>
    <row r="107" spans="2:9" ht="30" customHeight="1" x14ac:dyDescent="0.25">
      <c r="B107" s="49">
        <v>3236</v>
      </c>
      <c r="C107" s="50"/>
      <c r="D107" s="38"/>
      <c r="E107" s="56" t="s">
        <v>125</v>
      </c>
      <c r="F107" s="71">
        <v>32500</v>
      </c>
      <c r="G107" s="71">
        <v>32500</v>
      </c>
      <c r="H107" s="71">
        <v>13061.69</v>
      </c>
      <c r="I107" s="71">
        <f t="shared" si="12"/>
        <v>40.189815384615386</v>
      </c>
    </row>
    <row r="108" spans="2:9" ht="30" customHeight="1" x14ac:dyDescent="0.25">
      <c r="B108" s="49">
        <v>3237</v>
      </c>
      <c r="C108" s="50"/>
      <c r="D108" s="38"/>
      <c r="E108" s="56" t="s">
        <v>126</v>
      </c>
      <c r="F108" s="71">
        <v>235016</v>
      </c>
      <c r="G108" s="71">
        <v>235016</v>
      </c>
      <c r="H108" s="71">
        <v>119607.59</v>
      </c>
      <c r="I108" s="71">
        <f t="shared" si="12"/>
        <v>50.89338172720155</v>
      </c>
    </row>
    <row r="109" spans="2:9" ht="30" customHeight="1" x14ac:dyDescent="0.25">
      <c r="B109" s="49">
        <v>3238</v>
      </c>
      <c r="C109" s="50"/>
      <c r="D109" s="38"/>
      <c r="E109" s="56" t="s">
        <v>127</v>
      </c>
      <c r="F109" s="71">
        <v>111520</v>
      </c>
      <c r="G109" s="71">
        <v>111520</v>
      </c>
      <c r="H109" s="71">
        <v>50606.11</v>
      </c>
      <c r="I109" s="71">
        <f t="shared" si="12"/>
        <v>45.37850609756098</v>
      </c>
    </row>
    <row r="110" spans="2:9" ht="30" customHeight="1" x14ac:dyDescent="0.25">
      <c r="B110" s="49">
        <v>3239</v>
      </c>
      <c r="C110" s="50"/>
      <c r="D110" s="38"/>
      <c r="E110" s="56" t="s">
        <v>128</v>
      </c>
      <c r="F110" s="71">
        <v>26100</v>
      </c>
      <c r="G110" s="71">
        <v>26100</v>
      </c>
      <c r="H110" s="71">
        <v>50953.33</v>
      </c>
      <c r="I110" s="71">
        <f t="shared" si="12"/>
        <v>195.22348659003831</v>
      </c>
    </row>
    <row r="111" spans="2:9" ht="30" customHeight="1" x14ac:dyDescent="0.25">
      <c r="B111" s="49">
        <v>3241</v>
      </c>
      <c r="C111" s="50"/>
      <c r="D111" s="38"/>
      <c r="E111" s="56" t="s">
        <v>129</v>
      </c>
      <c r="F111" s="71">
        <v>600</v>
      </c>
      <c r="G111" s="71">
        <v>600</v>
      </c>
      <c r="H111" s="71">
        <v>258.06</v>
      </c>
      <c r="I111" s="71">
        <f t="shared" si="12"/>
        <v>43.01</v>
      </c>
    </row>
    <row r="112" spans="2:9" ht="30" customHeight="1" x14ac:dyDescent="0.25">
      <c r="B112" s="49">
        <v>3291</v>
      </c>
      <c r="C112" s="50"/>
      <c r="D112" s="38"/>
      <c r="E112" s="57" t="s">
        <v>131</v>
      </c>
      <c r="F112" s="71">
        <v>12894</v>
      </c>
      <c r="G112" s="71">
        <v>12894</v>
      </c>
      <c r="H112" s="71">
        <v>9253.17</v>
      </c>
      <c r="I112" s="71">
        <f t="shared" si="12"/>
        <v>71.763378315495586</v>
      </c>
    </row>
    <row r="113" spans="2:9" ht="30" customHeight="1" x14ac:dyDescent="0.25">
      <c r="B113" s="49">
        <v>3292</v>
      </c>
      <c r="C113" s="50"/>
      <c r="D113" s="38"/>
      <c r="E113" s="56" t="s">
        <v>132</v>
      </c>
      <c r="F113" s="71">
        <v>48000</v>
      </c>
      <c r="G113" s="71">
        <v>48000</v>
      </c>
      <c r="H113" s="71">
        <v>72112</v>
      </c>
      <c r="I113" s="71">
        <f t="shared" si="12"/>
        <v>150.23333333333332</v>
      </c>
    </row>
    <row r="114" spans="2:9" ht="30" customHeight="1" x14ac:dyDescent="0.25">
      <c r="B114" s="49">
        <v>3293</v>
      </c>
      <c r="C114" s="50"/>
      <c r="D114" s="38"/>
      <c r="E114" s="56" t="s">
        <v>133</v>
      </c>
      <c r="F114" s="71">
        <v>10100</v>
      </c>
      <c r="G114" s="71">
        <v>10100</v>
      </c>
      <c r="H114" s="71">
        <v>3494.38</v>
      </c>
      <c r="I114" s="71">
        <f t="shared" si="12"/>
        <v>34.597821782178215</v>
      </c>
    </row>
    <row r="115" spans="2:9" ht="30" customHeight="1" x14ac:dyDescent="0.25">
      <c r="B115" s="49">
        <v>3294</v>
      </c>
      <c r="C115" s="50"/>
      <c r="D115" s="38"/>
      <c r="E115" s="56" t="s">
        <v>134</v>
      </c>
      <c r="F115" s="71">
        <v>4500</v>
      </c>
      <c r="G115" s="71">
        <v>4500</v>
      </c>
      <c r="H115" s="71">
        <v>1751.59</v>
      </c>
      <c r="I115" s="71">
        <f t="shared" si="12"/>
        <v>38.92422222222222</v>
      </c>
    </row>
    <row r="116" spans="2:9" ht="30" customHeight="1" x14ac:dyDescent="0.25">
      <c r="B116" s="49">
        <v>3295</v>
      </c>
      <c r="C116" s="50"/>
      <c r="D116" s="38"/>
      <c r="E116" s="56" t="s">
        <v>135</v>
      </c>
      <c r="F116" s="71">
        <v>93000</v>
      </c>
      <c r="G116" s="71">
        <v>93000</v>
      </c>
      <c r="H116" s="71">
        <v>168080.76</v>
      </c>
      <c r="I116" s="71">
        <f t="shared" si="12"/>
        <v>180.732</v>
      </c>
    </row>
    <row r="117" spans="2:9" ht="30" customHeight="1" x14ac:dyDescent="0.25">
      <c r="B117" s="49">
        <v>3296</v>
      </c>
      <c r="C117" s="50"/>
      <c r="D117" s="38"/>
      <c r="E117" s="56" t="s">
        <v>136</v>
      </c>
      <c r="F117" s="71">
        <v>0</v>
      </c>
      <c r="G117" s="71">
        <v>0</v>
      </c>
      <c r="H117" s="71">
        <v>0</v>
      </c>
      <c r="I117" s="71"/>
    </row>
    <row r="118" spans="2:9" ht="30" customHeight="1" x14ac:dyDescent="0.25">
      <c r="B118" s="49">
        <v>3299</v>
      </c>
      <c r="C118" s="50"/>
      <c r="D118" s="38"/>
      <c r="E118" s="56" t="s">
        <v>130</v>
      </c>
      <c r="F118" s="71">
        <v>62918</v>
      </c>
      <c r="G118" s="71">
        <v>62918</v>
      </c>
      <c r="H118" s="71">
        <v>1811.18</v>
      </c>
      <c r="I118" s="71">
        <f t="shared" si="12"/>
        <v>2.8786356845417846</v>
      </c>
    </row>
    <row r="119" spans="2:9" ht="30" customHeight="1" x14ac:dyDescent="0.25">
      <c r="B119" s="49">
        <v>34</v>
      </c>
      <c r="C119" s="50"/>
      <c r="D119" s="38"/>
      <c r="E119" s="56" t="s">
        <v>137</v>
      </c>
      <c r="F119" s="72">
        <f>SUM(F120:F121)</f>
        <v>12550</v>
      </c>
      <c r="G119" s="72">
        <f>SUM(G120:G121)</f>
        <v>12550</v>
      </c>
      <c r="H119" s="72">
        <f t="shared" ref="H119" si="16">SUM(H120:H121)</f>
        <v>15214.74</v>
      </c>
      <c r="I119" s="71">
        <f t="shared" si="12"/>
        <v>121.23298804780876</v>
      </c>
    </row>
    <row r="120" spans="2:9" ht="30" customHeight="1" x14ac:dyDescent="0.25">
      <c r="B120" s="49">
        <v>3431</v>
      </c>
      <c r="C120" s="50"/>
      <c r="D120" s="38"/>
      <c r="E120" s="56" t="s">
        <v>141</v>
      </c>
      <c r="F120" s="71">
        <v>12500</v>
      </c>
      <c r="G120" s="71">
        <v>12500</v>
      </c>
      <c r="H120" s="71">
        <v>15214.69</v>
      </c>
      <c r="I120" s="71">
        <f t="shared" si="12"/>
        <v>121.71752000000001</v>
      </c>
    </row>
    <row r="121" spans="2:9" ht="30" customHeight="1" x14ac:dyDescent="0.25">
      <c r="B121" s="49">
        <v>3433</v>
      </c>
      <c r="C121" s="50"/>
      <c r="D121" s="38"/>
      <c r="E121" s="56" t="s">
        <v>143</v>
      </c>
      <c r="F121" s="71">
        <v>50</v>
      </c>
      <c r="G121" s="71">
        <v>50</v>
      </c>
      <c r="H121" s="71">
        <v>0.05</v>
      </c>
      <c r="I121" s="71">
        <f t="shared" si="12"/>
        <v>0.1</v>
      </c>
    </row>
    <row r="122" spans="2:9" ht="30" customHeight="1" x14ac:dyDescent="0.25">
      <c r="B122" s="49">
        <v>36</v>
      </c>
      <c r="C122" s="50"/>
      <c r="D122" s="38"/>
      <c r="E122" s="56" t="s">
        <v>144</v>
      </c>
      <c r="F122" s="72">
        <f t="shared" ref="F122:H122" si="17">SUM(F123)</f>
        <v>136950</v>
      </c>
      <c r="G122" s="72">
        <f t="shared" si="17"/>
        <v>136950</v>
      </c>
      <c r="H122" s="72">
        <f t="shared" si="17"/>
        <v>138104.07</v>
      </c>
      <c r="I122" s="71">
        <f t="shared" si="12"/>
        <v>100.84269441401972</v>
      </c>
    </row>
    <row r="123" spans="2:9" ht="30" customHeight="1" x14ac:dyDescent="0.25">
      <c r="B123" s="49">
        <v>3691</v>
      </c>
      <c r="C123" s="50"/>
      <c r="D123" s="38"/>
      <c r="E123" s="56" t="s">
        <v>75</v>
      </c>
      <c r="F123" s="71">
        <v>136950</v>
      </c>
      <c r="G123" s="71">
        <v>136950</v>
      </c>
      <c r="H123" s="71">
        <v>138104.07</v>
      </c>
      <c r="I123" s="71">
        <f t="shared" si="12"/>
        <v>100.84269441401972</v>
      </c>
    </row>
    <row r="124" spans="2:9" ht="30" customHeight="1" x14ac:dyDescent="0.25">
      <c r="B124" s="49">
        <v>38</v>
      </c>
      <c r="C124" s="50"/>
      <c r="D124" s="38"/>
      <c r="E124" s="56" t="s">
        <v>188</v>
      </c>
      <c r="F124" s="72">
        <f t="shared" ref="F124:H124" si="18">SUM(F125)</f>
        <v>0</v>
      </c>
      <c r="G124" s="72">
        <f t="shared" si="18"/>
        <v>0</v>
      </c>
      <c r="H124" s="72">
        <f t="shared" si="18"/>
        <v>0</v>
      </c>
      <c r="I124" s="71"/>
    </row>
    <row r="125" spans="2:9" ht="30" customHeight="1" x14ac:dyDescent="0.25">
      <c r="B125" s="49">
        <v>3835</v>
      </c>
      <c r="C125" s="50"/>
      <c r="D125" s="38"/>
      <c r="E125" s="56" t="s">
        <v>92</v>
      </c>
      <c r="F125" s="71">
        <v>0</v>
      </c>
      <c r="G125" s="71">
        <v>0</v>
      </c>
      <c r="H125" s="71">
        <v>0</v>
      </c>
      <c r="I125" s="71"/>
    </row>
    <row r="126" spans="2:9" ht="30" customHeight="1" x14ac:dyDescent="0.25">
      <c r="B126" s="49">
        <v>42</v>
      </c>
      <c r="C126" s="50"/>
      <c r="D126" s="38"/>
      <c r="E126" s="56" t="s">
        <v>148</v>
      </c>
      <c r="F126" s="72">
        <f>SUM(F127:F133,F134:F139)</f>
        <v>143125</v>
      </c>
      <c r="G126" s="72">
        <f>SUM(G127:G133,G134:G139)</f>
        <v>143125</v>
      </c>
      <c r="H126" s="72">
        <f>SUM(H127:H133,H134:H139)</f>
        <v>90456.3</v>
      </c>
      <c r="I126" s="71">
        <f t="shared" si="12"/>
        <v>63.20090829694324</v>
      </c>
    </row>
    <row r="127" spans="2:9" ht="30" customHeight="1" x14ac:dyDescent="0.25">
      <c r="B127" s="49">
        <v>4212</v>
      </c>
      <c r="C127" s="50"/>
      <c r="D127" s="38"/>
      <c r="E127" s="56" t="s">
        <v>150</v>
      </c>
      <c r="F127" s="71">
        <v>5000</v>
      </c>
      <c r="G127" s="71">
        <v>5000</v>
      </c>
      <c r="H127" s="71">
        <v>0</v>
      </c>
      <c r="I127" s="71">
        <f t="shared" si="12"/>
        <v>0</v>
      </c>
    </row>
    <row r="128" spans="2:9" ht="30" customHeight="1" x14ac:dyDescent="0.25">
      <c r="B128" s="49">
        <v>4214</v>
      </c>
      <c r="C128" s="50"/>
      <c r="D128" s="38"/>
      <c r="E128" s="56" t="s">
        <v>148</v>
      </c>
      <c r="F128" s="71">
        <v>4850</v>
      </c>
      <c r="G128" s="71">
        <v>4850</v>
      </c>
      <c r="H128" s="71">
        <v>29678.57</v>
      </c>
      <c r="I128" s="71">
        <f t="shared" si="12"/>
        <v>611.92927835051546</v>
      </c>
    </row>
    <row r="129" spans="2:9" ht="30" customHeight="1" x14ac:dyDescent="0.25">
      <c r="B129" s="49">
        <v>4221</v>
      </c>
      <c r="C129" s="50"/>
      <c r="D129" s="38"/>
      <c r="E129" s="56" t="s">
        <v>153</v>
      </c>
      <c r="F129" s="71">
        <v>6075</v>
      </c>
      <c r="G129" s="71">
        <v>6075</v>
      </c>
      <c r="H129" s="71">
        <v>3501.65</v>
      </c>
      <c r="I129" s="71">
        <f t="shared" si="12"/>
        <v>57.640329218106999</v>
      </c>
    </row>
    <row r="130" spans="2:9" ht="30" customHeight="1" x14ac:dyDescent="0.25">
      <c r="B130" s="49">
        <v>4222</v>
      </c>
      <c r="C130" s="50"/>
      <c r="D130" s="38"/>
      <c r="E130" s="56" t="s">
        <v>154</v>
      </c>
      <c r="F130" s="71">
        <v>2450</v>
      </c>
      <c r="G130" s="71">
        <v>2450</v>
      </c>
      <c r="H130" s="71">
        <v>828.8</v>
      </c>
      <c r="I130" s="71">
        <f t="shared" si="12"/>
        <v>33.828571428571422</v>
      </c>
    </row>
    <row r="131" spans="2:9" ht="30" customHeight="1" x14ac:dyDescent="0.25">
      <c r="B131" s="49">
        <v>4223</v>
      </c>
      <c r="C131" s="50"/>
      <c r="D131" s="38"/>
      <c r="E131" s="56" t="s">
        <v>155</v>
      </c>
      <c r="F131" s="71">
        <v>6740</v>
      </c>
      <c r="G131" s="71">
        <v>6740</v>
      </c>
      <c r="H131" s="71">
        <v>19626.59</v>
      </c>
      <c r="I131" s="71">
        <f t="shared" si="12"/>
        <v>291.19569732937686</v>
      </c>
    </row>
    <row r="132" spans="2:9" ht="30" customHeight="1" x14ac:dyDescent="0.25">
      <c r="B132" s="49">
        <v>4224</v>
      </c>
      <c r="C132" s="50"/>
      <c r="D132" s="38"/>
      <c r="E132" s="56" t="s">
        <v>156</v>
      </c>
      <c r="F132" s="71">
        <v>2100</v>
      </c>
      <c r="G132" s="71">
        <v>2100</v>
      </c>
      <c r="H132" s="71">
        <v>2064.65</v>
      </c>
      <c r="I132" s="71">
        <f t="shared" si="12"/>
        <v>98.316666666666677</v>
      </c>
    </row>
    <row r="133" spans="2:9" ht="30" customHeight="1" x14ac:dyDescent="0.25">
      <c r="B133" s="49">
        <v>4225</v>
      </c>
      <c r="C133" s="50"/>
      <c r="D133" s="38"/>
      <c r="E133" s="56" t="s">
        <v>157</v>
      </c>
      <c r="F133" s="71">
        <v>11000</v>
      </c>
      <c r="G133" s="71">
        <v>11000</v>
      </c>
      <c r="H133" s="71">
        <v>6720.03</v>
      </c>
      <c r="I133" s="71">
        <f t="shared" si="12"/>
        <v>61.091181818181816</v>
      </c>
    </row>
    <row r="134" spans="2:9" ht="30" customHeight="1" x14ac:dyDescent="0.25">
      <c r="B134" s="49">
        <v>4226</v>
      </c>
      <c r="C134" s="50"/>
      <c r="D134" s="38"/>
      <c r="E134" s="56" t="s">
        <v>158</v>
      </c>
      <c r="F134" s="71">
        <v>2000</v>
      </c>
      <c r="G134" s="71">
        <v>2000</v>
      </c>
      <c r="H134" s="71">
        <v>0</v>
      </c>
      <c r="I134" s="71">
        <f t="shared" si="12"/>
        <v>0</v>
      </c>
    </row>
    <row r="135" spans="2:9" ht="30" customHeight="1" x14ac:dyDescent="0.25">
      <c r="B135" s="49">
        <v>4227</v>
      </c>
      <c r="C135" s="50"/>
      <c r="D135" s="38"/>
      <c r="E135" s="56" t="s">
        <v>103</v>
      </c>
      <c r="F135" s="71">
        <v>8240</v>
      </c>
      <c r="G135" s="71">
        <v>8240</v>
      </c>
      <c r="H135" s="71">
        <v>23886.01</v>
      </c>
      <c r="I135" s="71">
        <f t="shared" si="12"/>
        <v>289.87876213592233</v>
      </c>
    </row>
    <row r="136" spans="2:9" ht="30" customHeight="1" x14ac:dyDescent="0.25">
      <c r="B136" s="49">
        <v>4231</v>
      </c>
      <c r="C136" s="50"/>
      <c r="D136" s="38"/>
      <c r="E136" s="56" t="s">
        <v>95</v>
      </c>
      <c r="F136" s="71">
        <v>94520</v>
      </c>
      <c r="G136" s="71">
        <v>94520</v>
      </c>
      <c r="H136" s="71">
        <v>0</v>
      </c>
      <c r="I136" s="71">
        <f t="shared" si="12"/>
        <v>0</v>
      </c>
    </row>
    <row r="137" spans="2:9" ht="30" customHeight="1" x14ac:dyDescent="0.25">
      <c r="B137" s="49">
        <v>4242</v>
      </c>
      <c r="C137" s="50"/>
      <c r="D137" s="38"/>
      <c r="E137" s="56" t="s">
        <v>208</v>
      </c>
      <c r="F137" s="72">
        <v>0</v>
      </c>
      <c r="G137" s="72">
        <v>0</v>
      </c>
      <c r="H137" s="72">
        <v>4000</v>
      </c>
      <c r="I137" s="71"/>
    </row>
    <row r="138" spans="2:9" ht="30" customHeight="1" x14ac:dyDescent="0.25">
      <c r="B138" s="49">
        <v>4243</v>
      </c>
      <c r="C138" s="50"/>
      <c r="D138" s="38"/>
      <c r="E138" s="56" t="s">
        <v>197</v>
      </c>
      <c r="F138" s="72">
        <v>150</v>
      </c>
      <c r="G138" s="72">
        <v>150</v>
      </c>
      <c r="H138" s="72">
        <v>150</v>
      </c>
      <c r="I138" s="71">
        <f t="shared" si="12"/>
        <v>100</v>
      </c>
    </row>
    <row r="139" spans="2:9" ht="30" customHeight="1" x14ac:dyDescent="0.25">
      <c r="B139" s="49">
        <v>4252</v>
      </c>
      <c r="C139" s="50"/>
      <c r="D139" s="38"/>
      <c r="E139" s="56" t="s">
        <v>97</v>
      </c>
      <c r="F139" s="72"/>
      <c r="G139" s="72"/>
      <c r="H139" s="72"/>
      <c r="I139" s="71"/>
    </row>
    <row r="140" spans="2:9" ht="30" customHeight="1" x14ac:dyDescent="0.25">
      <c r="B140" s="49">
        <v>45</v>
      </c>
      <c r="C140" s="50"/>
      <c r="D140" s="38"/>
      <c r="E140" s="56" t="s">
        <v>160</v>
      </c>
      <c r="F140" s="72">
        <f>SUM(F141:F143)</f>
        <v>29750</v>
      </c>
      <c r="G140" s="72">
        <f>SUM(G141:G143)</f>
        <v>29750</v>
      </c>
      <c r="H140" s="72">
        <f>SUM(H141:H143)</f>
        <v>40192.07</v>
      </c>
      <c r="I140" s="71">
        <f t="shared" si="12"/>
        <v>135.09939495798321</v>
      </c>
    </row>
    <row r="141" spans="2:9" ht="30" customHeight="1" x14ac:dyDescent="0.25">
      <c r="B141" s="49">
        <v>4511</v>
      </c>
      <c r="C141" s="50"/>
      <c r="D141" s="38"/>
      <c r="E141" s="56" t="s">
        <v>161</v>
      </c>
      <c r="F141" s="72">
        <v>23000</v>
      </c>
      <c r="G141" s="72">
        <v>23000</v>
      </c>
      <c r="H141" s="72">
        <v>39940</v>
      </c>
      <c r="I141" s="71">
        <f t="shared" si="12"/>
        <v>173.6521739130435</v>
      </c>
    </row>
    <row r="142" spans="2:9" ht="30" customHeight="1" x14ac:dyDescent="0.25">
      <c r="B142" s="49">
        <v>4521</v>
      </c>
      <c r="C142" s="50"/>
      <c r="D142" s="38"/>
      <c r="E142" s="56" t="s">
        <v>162</v>
      </c>
      <c r="F142" s="72">
        <v>750</v>
      </c>
      <c r="G142" s="72">
        <v>750</v>
      </c>
      <c r="H142" s="72">
        <v>252.07</v>
      </c>
      <c r="I142" s="71">
        <f t="shared" si="12"/>
        <v>33.609333333333332</v>
      </c>
    </row>
    <row r="143" spans="2:9" ht="30" customHeight="1" x14ac:dyDescent="0.25">
      <c r="B143" s="49">
        <v>4531</v>
      </c>
      <c r="C143" s="50"/>
      <c r="D143" s="38"/>
      <c r="E143" s="83" t="s">
        <v>213</v>
      </c>
      <c r="F143" s="72">
        <v>6000</v>
      </c>
      <c r="G143" s="72">
        <v>6000</v>
      </c>
      <c r="H143" s="72">
        <v>0</v>
      </c>
      <c r="I143" s="71">
        <f t="shared" si="12"/>
        <v>0</v>
      </c>
    </row>
    <row r="144" spans="2:9" ht="30" customHeight="1" x14ac:dyDescent="0.25">
      <c r="B144" s="120" t="s">
        <v>201</v>
      </c>
      <c r="C144" s="121"/>
      <c r="D144" s="69"/>
      <c r="E144" s="61" t="s">
        <v>200</v>
      </c>
      <c r="F144" s="76">
        <f>SUM(F145,F150,F166,F170)</f>
        <v>196976</v>
      </c>
      <c r="G144" s="76">
        <f>SUM(G145,G150,G166,G170)</f>
        <v>196976</v>
      </c>
      <c r="H144" s="76">
        <f>SUM(H145,H150,H166,H170)</f>
        <v>139649.22</v>
      </c>
      <c r="I144" s="74">
        <f t="shared" ref="I144:I169" si="19">H144/G144*100</f>
        <v>70.896566079116241</v>
      </c>
    </row>
    <row r="145" spans="2:9" ht="30" customHeight="1" x14ac:dyDescent="0.25">
      <c r="B145" s="49">
        <v>31</v>
      </c>
      <c r="C145" s="50"/>
      <c r="D145" s="38"/>
      <c r="E145" s="56" t="s">
        <v>5</v>
      </c>
      <c r="F145" s="72">
        <f>SUM(F146:F149)</f>
        <v>47360</v>
      </c>
      <c r="G145" s="72">
        <f>SUM(G146:G149)</f>
        <v>47360</v>
      </c>
      <c r="H145" s="72">
        <f>SUM(H146:H149)</f>
        <v>18387.91</v>
      </c>
      <c r="I145" s="71">
        <f t="shared" si="19"/>
        <v>38.825823479729735</v>
      </c>
    </row>
    <row r="146" spans="2:9" ht="30" customHeight="1" x14ac:dyDescent="0.25">
      <c r="B146" s="49">
        <v>3111</v>
      </c>
      <c r="C146" s="50"/>
      <c r="D146" s="38"/>
      <c r="E146" s="56" t="s">
        <v>38</v>
      </c>
      <c r="F146" s="71">
        <v>40440</v>
      </c>
      <c r="G146" s="71">
        <v>40440</v>
      </c>
      <c r="H146" s="71">
        <v>13148.99</v>
      </c>
      <c r="I146" s="71">
        <f t="shared" si="19"/>
        <v>32.514812067260138</v>
      </c>
    </row>
    <row r="147" spans="2:9" ht="30" customHeight="1" x14ac:dyDescent="0.25">
      <c r="B147" s="49">
        <v>3113</v>
      </c>
      <c r="C147" s="50"/>
      <c r="D147" s="38"/>
      <c r="E147" s="56" t="s">
        <v>104</v>
      </c>
      <c r="F147" s="72">
        <v>0</v>
      </c>
      <c r="G147" s="72">
        <v>0</v>
      </c>
      <c r="H147" s="72">
        <v>1862.09</v>
      </c>
      <c r="I147" s="71"/>
    </row>
    <row r="148" spans="2:9" ht="30" customHeight="1" x14ac:dyDescent="0.25">
      <c r="B148" s="49">
        <v>3121</v>
      </c>
      <c r="C148" s="50"/>
      <c r="D148" s="38"/>
      <c r="E148" s="56" t="s">
        <v>105</v>
      </c>
      <c r="F148" s="72">
        <v>960</v>
      </c>
      <c r="G148" s="72">
        <v>960</v>
      </c>
      <c r="H148" s="72">
        <v>900</v>
      </c>
      <c r="I148" s="71">
        <f t="shared" si="19"/>
        <v>93.75</v>
      </c>
    </row>
    <row r="149" spans="2:9" ht="30" customHeight="1" x14ac:dyDescent="0.25">
      <c r="B149" s="49">
        <v>3132</v>
      </c>
      <c r="C149" s="50"/>
      <c r="D149" s="38"/>
      <c r="E149" s="56" t="s">
        <v>108</v>
      </c>
      <c r="F149" s="72">
        <v>5960</v>
      </c>
      <c r="G149" s="72">
        <v>5960</v>
      </c>
      <c r="H149" s="72">
        <v>2476.83</v>
      </c>
      <c r="I149" s="71">
        <f t="shared" si="19"/>
        <v>41.557550335570468</v>
      </c>
    </row>
    <row r="150" spans="2:9" ht="30" customHeight="1" x14ac:dyDescent="0.25">
      <c r="B150" s="49">
        <v>32</v>
      </c>
      <c r="C150" s="50"/>
      <c r="D150" s="38"/>
      <c r="E150" s="56" t="s">
        <v>12</v>
      </c>
      <c r="F150" s="72">
        <f>SUM(F151:F152,F155:F165)</f>
        <v>129496</v>
      </c>
      <c r="G150" s="72">
        <f t="shared" ref="G150:H150" si="20">SUM(G151:G152,G155:G165)</f>
        <v>129496</v>
      </c>
      <c r="H150" s="72">
        <f t="shared" si="20"/>
        <v>104441.5</v>
      </c>
      <c r="I150" s="71">
        <f t="shared" si="19"/>
        <v>80.652298140483097</v>
      </c>
    </row>
    <row r="151" spans="2:9" ht="30" customHeight="1" x14ac:dyDescent="0.25">
      <c r="B151" s="49">
        <v>3211</v>
      </c>
      <c r="C151" s="50"/>
      <c r="D151" s="38"/>
      <c r="E151" s="56" t="s">
        <v>40</v>
      </c>
      <c r="F151" s="72">
        <v>8400</v>
      </c>
      <c r="G151" s="72">
        <v>8400</v>
      </c>
      <c r="H151" s="72">
        <v>2032.2</v>
      </c>
      <c r="I151" s="71">
        <f t="shared" si="19"/>
        <v>24.192857142857143</v>
      </c>
    </row>
    <row r="152" spans="2:9" ht="30" customHeight="1" x14ac:dyDescent="0.25">
      <c r="B152" s="49">
        <v>3212</v>
      </c>
      <c r="C152" s="50"/>
      <c r="D152" s="38"/>
      <c r="E152" s="56" t="s">
        <v>109</v>
      </c>
      <c r="F152" s="72">
        <v>1920</v>
      </c>
      <c r="G152" s="72">
        <v>1920</v>
      </c>
      <c r="H152" s="72">
        <v>266.74</v>
      </c>
      <c r="I152" s="71">
        <f t="shared" si="19"/>
        <v>13.892708333333333</v>
      </c>
    </row>
    <row r="153" spans="2:9" ht="38.25" x14ac:dyDescent="0.25">
      <c r="B153" s="110" t="s">
        <v>7</v>
      </c>
      <c r="C153" s="111"/>
      <c r="D153" s="111"/>
      <c r="E153" s="112"/>
      <c r="F153" s="32" t="s">
        <v>215</v>
      </c>
      <c r="G153" s="32" t="s">
        <v>214</v>
      </c>
      <c r="H153" s="32" t="s">
        <v>216</v>
      </c>
      <c r="I153" s="32" t="s">
        <v>57</v>
      </c>
    </row>
    <row r="154" spans="2:9" s="37" customFormat="1" ht="11.25" x14ac:dyDescent="0.2">
      <c r="B154" s="113">
        <v>1</v>
      </c>
      <c r="C154" s="114"/>
      <c r="D154" s="114"/>
      <c r="E154" s="115"/>
      <c r="F154" s="84">
        <v>2</v>
      </c>
      <c r="G154" s="84">
        <v>3</v>
      </c>
      <c r="H154" s="84">
        <v>4</v>
      </c>
      <c r="I154" s="84" t="s">
        <v>217</v>
      </c>
    </row>
    <row r="155" spans="2:9" ht="30" customHeight="1" x14ac:dyDescent="0.25">
      <c r="B155" s="49">
        <v>3213</v>
      </c>
      <c r="C155" s="50"/>
      <c r="D155" s="38"/>
      <c r="E155" s="56" t="s">
        <v>110</v>
      </c>
      <c r="F155" s="72">
        <v>800</v>
      </c>
      <c r="G155" s="72">
        <v>800</v>
      </c>
      <c r="H155" s="72"/>
      <c r="I155" s="71">
        <f t="shared" si="19"/>
        <v>0</v>
      </c>
    </row>
    <row r="156" spans="2:9" ht="30" customHeight="1" x14ac:dyDescent="0.25">
      <c r="B156" s="49">
        <v>3221</v>
      </c>
      <c r="C156" s="50"/>
      <c r="D156" s="38"/>
      <c r="E156" s="56" t="s">
        <v>113</v>
      </c>
      <c r="F156" s="72">
        <v>2400</v>
      </c>
      <c r="G156" s="72">
        <v>2400</v>
      </c>
      <c r="H156" s="72">
        <v>76</v>
      </c>
      <c r="I156" s="71">
        <f t="shared" si="19"/>
        <v>3.166666666666667</v>
      </c>
    </row>
    <row r="157" spans="2:9" ht="30" customHeight="1" x14ac:dyDescent="0.25">
      <c r="B157" s="49">
        <v>3223</v>
      </c>
      <c r="C157" s="50"/>
      <c r="D157" s="38"/>
      <c r="E157" s="56" t="s">
        <v>115</v>
      </c>
      <c r="F157" s="72"/>
      <c r="G157" s="72"/>
      <c r="H157" s="72">
        <v>75.28</v>
      </c>
      <c r="I157" s="71"/>
    </row>
    <row r="158" spans="2:9" ht="30" customHeight="1" x14ac:dyDescent="0.25">
      <c r="B158" s="49">
        <v>3232</v>
      </c>
      <c r="C158" s="50"/>
      <c r="D158" s="38"/>
      <c r="E158" s="56" t="s">
        <v>121</v>
      </c>
      <c r="F158" s="72"/>
      <c r="G158" s="72"/>
      <c r="H158" s="72">
        <v>10478.790000000001</v>
      </c>
      <c r="I158" s="71"/>
    </row>
    <row r="159" spans="2:9" ht="30" customHeight="1" x14ac:dyDescent="0.25">
      <c r="B159" s="49">
        <v>3233</v>
      </c>
      <c r="C159" s="50"/>
      <c r="D159" s="38"/>
      <c r="E159" s="56" t="s">
        <v>122</v>
      </c>
      <c r="F159" s="72">
        <v>960</v>
      </c>
      <c r="G159" s="72">
        <v>960</v>
      </c>
      <c r="H159" s="72"/>
      <c r="I159" s="71"/>
    </row>
    <row r="160" spans="2:9" ht="30" customHeight="1" x14ac:dyDescent="0.25">
      <c r="B160" s="49">
        <v>3235</v>
      </c>
      <c r="C160" s="50"/>
      <c r="D160" s="38"/>
      <c r="E160" s="56" t="s">
        <v>124</v>
      </c>
      <c r="F160" s="72">
        <v>200</v>
      </c>
      <c r="G160" s="72">
        <v>200</v>
      </c>
      <c r="H160" s="72">
        <v>199.08</v>
      </c>
      <c r="I160" s="71">
        <f t="shared" si="19"/>
        <v>99.54</v>
      </c>
    </row>
    <row r="161" spans="2:9" ht="30" customHeight="1" x14ac:dyDescent="0.25">
      <c r="B161" s="49">
        <v>3237</v>
      </c>
      <c r="C161" s="50"/>
      <c r="D161" s="38"/>
      <c r="E161" s="56" t="s">
        <v>126</v>
      </c>
      <c r="F161" s="71">
        <v>61584</v>
      </c>
      <c r="G161" s="71">
        <v>61584</v>
      </c>
      <c r="H161" s="71">
        <v>59880.58</v>
      </c>
      <c r="I161" s="71">
        <f t="shared" si="19"/>
        <v>97.23398934788257</v>
      </c>
    </row>
    <row r="162" spans="2:9" ht="30" customHeight="1" x14ac:dyDescent="0.25">
      <c r="B162" s="49">
        <v>3238</v>
      </c>
      <c r="C162" s="50"/>
      <c r="D162" s="38"/>
      <c r="E162" s="56" t="s">
        <v>127</v>
      </c>
      <c r="F162" s="72"/>
      <c r="G162" s="72"/>
      <c r="H162" s="72"/>
      <c r="I162" s="71"/>
    </row>
    <row r="163" spans="2:9" ht="30" customHeight="1" x14ac:dyDescent="0.25">
      <c r="B163" s="49">
        <v>3239</v>
      </c>
      <c r="C163" s="50"/>
      <c r="D163" s="38"/>
      <c r="E163" s="56" t="s">
        <v>128</v>
      </c>
      <c r="F163" s="72">
        <v>50432</v>
      </c>
      <c r="G163" s="72">
        <v>50432</v>
      </c>
      <c r="H163" s="72">
        <v>29160.91</v>
      </c>
      <c r="I163" s="71">
        <f t="shared" si="19"/>
        <v>57.822235881979701</v>
      </c>
    </row>
    <row r="164" spans="2:9" ht="30" customHeight="1" x14ac:dyDescent="0.25">
      <c r="B164" s="49">
        <v>3241</v>
      </c>
      <c r="C164" s="50"/>
      <c r="D164" s="38"/>
      <c r="E164" s="56" t="s">
        <v>129</v>
      </c>
      <c r="F164" s="72">
        <v>2400</v>
      </c>
      <c r="G164" s="72">
        <v>2400</v>
      </c>
      <c r="H164" s="72"/>
      <c r="I164" s="71">
        <f t="shared" si="19"/>
        <v>0</v>
      </c>
    </row>
    <row r="165" spans="2:9" ht="30" customHeight="1" x14ac:dyDescent="0.25">
      <c r="B165" s="49">
        <v>3293</v>
      </c>
      <c r="C165" s="50"/>
      <c r="D165" s="38"/>
      <c r="E165" s="56" t="s">
        <v>133</v>
      </c>
      <c r="F165" s="72">
        <v>400</v>
      </c>
      <c r="G165" s="72">
        <v>400</v>
      </c>
      <c r="H165" s="72">
        <v>2271.92</v>
      </c>
      <c r="I165" s="71">
        <f t="shared" si="19"/>
        <v>567.98</v>
      </c>
    </row>
    <row r="166" spans="2:9" ht="30" customHeight="1" x14ac:dyDescent="0.25">
      <c r="B166" s="49">
        <v>42</v>
      </c>
      <c r="C166" s="50"/>
      <c r="D166" s="38"/>
      <c r="E166" s="56" t="s">
        <v>148</v>
      </c>
      <c r="F166" s="72">
        <f>SUM(F167:F169)</f>
        <v>20120</v>
      </c>
      <c r="G166" s="72">
        <f>SUM(G167:G169)</f>
        <v>20120</v>
      </c>
      <c r="H166" s="72">
        <f>SUM(H167:H169)</f>
        <v>16701.23</v>
      </c>
      <c r="I166" s="71">
        <f t="shared" si="19"/>
        <v>83.008101391650101</v>
      </c>
    </row>
    <row r="167" spans="2:9" ht="30" customHeight="1" x14ac:dyDescent="0.25">
      <c r="B167" s="49">
        <v>4223</v>
      </c>
      <c r="C167" s="50"/>
      <c r="D167" s="38"/>
      <c r="E167" s="56" t="s">
        <v>155</v>
      </c>
      <c r="F167" s="71">
        <v>2400</v>
      </c>
      <c r="G167" s="71">
        <v>2400</v>
      </c>
      <c r="H167" s="71">
        <v>0</v>
      </c>
      <c r="I167" s="71">
        <f t="shared" si="19"/>
        <v>0</v>
      </c>
    </row>
    <row r="168" spans="2:9" ht="30" customHeight="1" x14ac:dyDescent="0.25">
      <c r="B168" s="49">
        <v>4225</v>
      </c>
      <c r="C168" s="50"/>
      <c r="D168" s="38"/>
      <c r="E168" s="56" t="s">
        <v>157</v>
      </c>
      <c r="F168" s="72">
        <v>17000</v>
      </c>
      <c r="G168" s="72">
        <v>17000</v>
      </c>
      <c r="H168" s="72">
        <v>16701.23</v>
      </c>
      <c r="I168" s="71">
        <f t="shared" si="19"/>
        <v>98.242529411764707</v>
      </c>
    </row>
    <row r="169" spans="2:9" ht="30" customHeight="1" x14ac:dyDescent="0.25">
      <c r="B169" s="49">
        <v>4227</v>
      </c>
      <c r="C169" s="50"/>
      <c r="D169" s="38"/>
      <c r="E169" s="56" t="s">
        <v>103</v>
      </c>
      <c r="F169" s="72">
        <v>720</v>
      </c>
      <c r="G169" s="72">
        <v>720</v>
      </c>
      <c r="H169" s="72"/>
      <c r="I169" s="71">
        <f t="shared" si="19"/>
        <v>0</v>
      </c>
    </row>
    <row r="170" spans="2:9" ht="30" customHeight="1" x14ac:dyDescent="0.25">
      <c r="B170" s="49">
        <v>45</v>
      </c>
      <c r="C170" s="50"/>
      <c r="D170" s="38"/>
      <c r="E170" s="56" t="s">
        <v>160</v>
      </c>
      <c r="F170" s="72">
        <f>SUM(F171)</f>
        <v>0</v>
      </c>
      <c r="G170" s="72">
        <f>SUM(G171)</f>
        <v>0</v>
      </c>
      <c r="H170" s="72">
        <f>SUM(H171)</f>
        <v>118.58</v>
      </c>
      <c r="I170" s="71"/>
    </row>
    <row r="171" spans="2:9" ht="30" customHeight="1" x14ac:dyDescent="0.25">
      <c r="B171" s="49">
        <v>4521</v>
      </c>
      <c r="C171" s="50"/>
      <c r="D171" s="38"/>
      <c r="E171" s="56" t="s">
        <v>162</v>
      </c>
      <c r="F171" s="72">
        <v>0</v>
      </c>
      <c r="G171" s="72">
        <v>0</v>
      </c>
      <c r="H171" s="72">
        <v>118.58</v>
      </c>
      <c r="I171" s="71"/>
    </row>
    <row r="172" spans="2:9" ht="30" customHeight="1" x14ac:dyDescent="0.25">
      <c r="B172" s="49" t="s">
        <v>189</v>
      </c>
      <c r="C172" s="82"/>
      <c r="D172" s="69"/>
      <c r="E172" s="61" t="s">
        <v>178</v>
      </c>
      <c r="F172" s="76">
        <f>SUM(F173,F176,F194,F203)</f>
        <v>452694</v>
      </c>
      <c r="G172" s="76">
        <f>SUM(G173,G176,G194,G203)</f>
        <v>452694</v>
      </c>
      <c r="H172" s="76">
        <f>SUM(H173,H176,H194,H203)</f>
        <v>199668.41</v>
      </c>
      <c r="I172" s="74">
        <f t="shared" si="12"/>
        <v>44.106705633385907</v>
      </c>
    </row>
    <row r="173" spans="2:9" ht="30" customHeight="1" x14ac:dyDescent="0.25">
      <c r="B173" s="49">
        <v>31</v>
      </c>
      <c r="C173" s="50"/>
      <c r="D173" s="38"/>
      <c r="E173" s="56" t="s">
        <v>5</v>
      </c>
      <c r="F173" s="72">
        <f>SUM(F174:F175)</f>
        <v>22560</v>
      </c>
      <c r="G173" s="72">
        <f>SUM(G174:G175)</f>
        <v>22560</v>
      </c>
      <c r="H173" s="72">
        <f>SUM(H174:H175)</f>
        <v>14462</v>
      </c>
      <c r="I173" s="71">
        <f t="shared" si="12"/>
        <v>64.104609929078009</v>
      </c>
    </row>
    <row r="174" spans="2:9" ht="30" customHeight="1" x14ac:dyDescent="0.25">
      <c r="B174" s="49">
        <v>3111</v>
      </c>
      <c r="C174" s="50"/>
      <c r="D174" s="38"/>
      <c r="E174" s="56" t="s">
        <v>38</v>
      </c>
      <c r="F174" s="71">
        <v>22560</v>
      </c>
      <c r="G174" s="71">
        <v>22560</v>
      </c>
      <c r="H174" s="71">
        <v>13339.62</v>
      </c>
      <c r="I174" s="71">
        <f t="shared" si="12"/>
        <v>59.129521276595753</v>
      </c>
    </row>
    <row r="175" spans="2:9" ht="30" customHeight="1" x14ac:dyDescent="0.25">
      <c r="B175" s="49">
        <v>3132</v>
      </c>
      <c r="C175" s="50"/>
      <c r="D175" s="38"/>
      <c r="E175" s="56" t="s">
        <v>108</v>
      </c>
      <c r="F175" s="72"/>
      <c r="G175" s="72"/>
      <c r="H175" s="72">
        <v>1122.3800000000001</v>
      </c>
      <c r="I175" s="71"/>
    </row>
    <row r="176" spans="2:9" ht="30" customHeight="1" x14ac:dyDescent="0.25">
      <c r="B176" s="49">
        <v>32</v>
      </c>
      <c r="C176" s="50"/>
      <c r="D176" s="38"/>
      <c r="E176" s="56" t="s">
        <v>12</v>
      </c>
      <c r="F176" s="72">
        <f>SUM(F177:F193)</f>
        <v>104615</v>
      </c>
      <c r="G176" s="72">
        <f>SUM(G177:G193)</f>
        <v>104615</v>
      </c>
      <c r="H176" s="72">
        <f>SUM(H177:H193)</f>
        <v>77836.41</v>
      </c>
      <c r="I176" s="71">
        <f t="shared" si="12"/>
        <v>74.402724274721592</v>
      </c>
    </row>
    <row r="177" spans="2:9" ht="30" customHeight="1" x14ac:dyDescent="0.25">
      <c r="B177" s="49">
        <v>3211</v>
      </c>
      <c r="C177" s="50"/>
      <c r="D177" s="38"/>
      <c r="E177" s="56" t="s">
        <v>40</v>
      </c>
      <c r="F177" s="72">
        <v>1200</v>
      </c>
      <c r="G177" s="72">
        <v>1200</v>
      </c>
      <c r="H177" s="72">
        <v>873.36</v>
      </c>
      <c r="I177" s="71">
        <f t="shared" si="12"/>
        <v>72.78</v>
      </c>
    </row>
    <row r="178" spans="2:9" ht="30" hidden="1" customHeight="1" x14ac:dyDescent="0.25">
      <c r="B178" s="49">
        <v>3213</v>
      </c>
      <c r="C178" s="50"/>
      <c r="D178" s="38"/>
      <c r="E178" s="56" t="s">
        <v>110</v>
      </c>
      <c r="F178" s="72"/>
      <c r="G178" s="72"/>
      <c r="H178" s="72"/>
      <c r="I178" s="71"/>
    </row>
    <row r="179" spans="2:9" ht="30" customHeight="1" x14ac:dyDescent="0.25">
      <c r="B179" s="49">
        <v>3221</v>
      </c>
      <c r="C179" s="50"/>
      <c r="D179" s="38"/>
      <c r="E179" s="56" t="s">
        <v>113</v>
      </c>
      <c r="F179" s="72">
        <v>2200</v>
      </c>
      <c r="G179" s="72">
        <v>2200</v>
      </c>
      <c r="H179" s="72">
        <v>4261.91</v>
      </c>
      <c r="I179" s="71"/>
    </row>
    <row r="180" spans="2:9" ht="30" customHeight="1" x14ac:dyDescent="0.25">
      <c r="B180" s="49">
        <v>3222</v>
      </c>
      <c r="C180" s="50"/>
      <c r="D180" s="38"/>
      <c r="E180" s="56" t="s">
        <v>114</v>
      </c>
      <c r="F180" s="71">
        <v>1262</v>
      </c>
      <c r="G180" s="71">
        <v>1262</v>
      </c>
      <c r="H180" s="71">
        <v>9631.44</v>
      </c>
      <c r="I180" s="71">
        <f t="shared" si="12"/>
        <v>763.18858954041207</v>
      </c>
    </row>
    <row r="181" spans="2:9" ht="30" customHeight="1" x14ac:dyDescent="0.25">
      <c r="B181" s="49">
        <v>3223</v>
      </c>
      <c r="C181" s="50"/>
      <c r="D181" s="38"/>
      <c r="E181" s="56" t="s">
        <v>115</v>
      </c>
      <c r="F181" s="71">
        <v>0</v>
      </c>
      <c r="G181" s="71">
        <v>0</v>
      </c>
      <c r="H181" s="71">
        <v>46.85</v>
      </c>
      <c r="I181" s="71"/>
    </row>
    <row r="182" spans="2:9" ht="30" customHeight="1" x14ac:dyDescent="0.25">
      <c r="B182" s="49">
        <v>3224</v>
      </c>
      <c r="C182" s="50"/>
      <c r="D182" s="38"/>
      <c r="E182" s="56" t="s">
        <v>116</v>
      </c>
      <c r="F182" s="71">
        <v>4000</v>
      </c>
      <c r="G182" s="71">
        <v>4000</v>
      </c>
      <c r="H182" s="71">
        <v>4477.2700000000004</v>
      </c>
      <c r="I182" s="71">
        <f t="shared" si="12"/>
        <v>111.93175000000002</v>
      </c>
    </row>
    <row r="183" spans="2:9" ht="30" customHeight="1" x14ac:dyDescent="0.25">
      <c r="B183" s="49">
        <v>3225</v>
      </c>
      <c r="C183" s="50"/>
      <c r="D183" s="38"/>
      <c r="E183" s="56" t="s">
        <v>207</v>
      </c>
      <c r="F183" s="71">
        <v>1000</v>
      </c>
      <c r="G183" s="71">
        <v>1000</v>
      </c>
      <c r="H183" s="71">
        <v>766.44</v>
      </c>
      <c r="I183" s="71">
        <f t="shared" si="12"/>
        <v>76.644000000000005</v>
      </c>
    </row>
    <row r="184" spans="2:9" ht="30" hidden="1" customHeight="1" x14ac:dyDescent="0.25">
      <c r="B184" s="49">
        <v>3231</v>
      </c>
      <c r="C184" s="50"/>
      <c r="D184" s="38"/>
      <c r="E184" s="56" t="s">
        <v>120</v>
      </c>
      <c r="F184" s="71"/>
      <c r="G184" s="71"/>
      <c r="H184" s="71"/>
      <c r="I184" s="71"/>
    </row>
    <row r="185" spans="2:9" ht="30" customHeight="1" x14ac:dyDescent="0.25">
      <c r="B185" s="49">
        <v>3232</v>
      </c>
      <c r="C185" s="50"/>
      <c r="D185" s="38"/>
      <c r="E185" s="56" t="s">
        <v>121</v>
      </c>
      <c r="F185" s="71">
        <v>41495</v>
      </c>
      <c r="G185" s="71">
        <v>41495</v>
      </c>
      <c r="H185" s="71">
        <v>26642.799999999999</v>
      </c>
      <c r="I185" s="71">
        <f t="shared" si="12"/>
        <v>64.207253886010363</v>
      </c>
    </row>
    <row r="186" spans="2:9" ht="30" customHeight="1" x14ac:dyDescent="0.25">
      <c r="B186" s="49">
        <v>3233</v>
      </c>
      <c r="C186" s="50"/>
      <c r="D186" s="38"/>
      <c r="E186" s="56" t="s">
        <v>122</v>
      </c>
      <c r="F186" s="71">
        <v>2080</v>
      </c>
      <c r="G186" s="71">
        <v>2080</v>
      </c>
      <c r="H186" s="71"/>
      <c r="I186" s="71">
        <f t="shared" si="12"/>
        <v>0</v>
      </c>
    </row>
    <row r="187" spans="2:9" ht="30" customHeight="1" x14ac:dyDescent="0.25">
      <c r="B187" s="49">
        <v>3235</v>
      </c>
      <c r="C187" s="50"/>
      <c r="D187" s="38"/>
      <c r="E187" s="56" t="s">
        <v>124</v>
      </c>
      <c r="F187" s="71"/>
      <c r="G187" s="71"/>
      <c r="H187" s="71">
        <v>808</v>
      </c>
      <c r="I187" s="71"/>
    </row>
    <row r="188" spans="2:9" ht="30" customHeight="1" x14ac:dyDescent="0.25">
      <c r="B188" s="49">
        <v>3236</v>
      </c>
      <c r="C188" s="50"/>
      <c r="D188" s="38"/>
      <c r="E188" s="56" t="s">
        <v>125</v>
      </c>
      <c r="F188" s="71">
        <v>0</v>
      </c>
      <c r="G188" s="71">
        <v>0</v>
      </c>
      <c r="H188" s="71">
        <v>0</v>
      </c>
      <c r="I188" s="71"/>
    </row>
    <row r="189" spans="2:9" ht="30" customHeight="1" x14ac:dyDescent="0.25">
      <c r="B189" s="49">
        <v>3237</v>
      </c>
      <c r="C189" s="50"/>
      <c r="D189" s="38"/>
      <c r="E189" s="56" t="s">
        <v>126</v>
      </c>
      <c r="F189" s="71">
        <v>37388</v>
      </c>
      <c r="G189" s="71">
        <v>37388</v>
      </c>
      <c r="H189" s="71">
        <v>30328.34</v>
      </c>
      <c r="I189" s="71">
        <f t="shared" si="12"/>
        <v>81.117845297956563</v>
      </c>
    </row>
    <row r="190" spans="2:9" ht="30" customHeight="1" x14ac:dyDescent="0.25">
      <c r="B190" s="49">
        <v>3238</v>
      </c>
      <c r="C190" s="50"/>
      <c r="D190" s="38"/>
      <c r="E190" s="56" t="s">
        <v>127</v>
      </c>
      <c r="F190" s="72">
        <v>880</v>
      </c>
      <c r="G190" s="72">
        <v>880</v>
      </c>
      <c r="H190" s="72"/>
      <c r="I190" s="71">
        <f t="shared" si="12"/>
        <v>0</v>
      </c>
    </row>
    <row r="191" spans="2:9" ht="30" customHeight="1" x14ac:dyDescent="0.25">
      <c r="B191" s="49">
        <v>3239</v>
      </c>
      <c r="C191" s="50"/>
      <c r="D191" s="38"/>
      <c r="E191" s="56" t="s">
        <v>128</v>
      </c>
      <c r="F191" s="72">
        <v>13110</v>
      </c>
      <c r="G191" s="72">
        <v>13110</v>
      </c>
      <c r="H191" s="72"/>
      <c r="I191" s="71">
        <f t="shared" si="12"/>
        <v>0</v>
      </c>
    </row>
    <row r="192" spans="2:9" ht="30" hidden="1" customHeight="1" x14ac:dyDescent="0.25">
      <c r="B192" s="49">
        <v>3293</v>
      </c>
      <c r="C192" s="50"/>
      <c r="D192" s="38"/>
      <c r="E192" s="56" t="s">
        <v>133</v>
      </c>
      <c r="F192" s="72"/>
      <c r="G192" s="72"/>
      <c r="H192" s="72"/>
      <c r="I192" s="71"/>
    </row>
    <row r="193" spans="2:9" ht="30" hidden="1" customHeight="1" x14ac:dyDescent="0.25">
      <c r="B193" s="49">
        <v>3299</v>
      </c>
      <c r="C193" s="50"/>
      <c r="D193" s="38"/>
      <c r="E193" s="56" t="s">
        <v>130</v>
      </c>
      <c r="F193" s="72"/>
      <c r="G193" s="72"/>
      <c r="H193" s="72"/>
      <c r="I193" s="71"/>
    </row>
    <row r="194" spans="2:9" ht="30" customHeight="1" x14ac:dyDescent="0.25">
      <c r="B194" s="49">
        <v>42</v>
      </c>
      <c r="C194" s="50"/>
      <c r="D194" s="38"/>
      <c r="E194" s="56" t="s">
        <v>148</v>
      </c>
      <c r="F194" s="72">
        <f>SUM(F195:F202)</f>
        <v>213190</v>
      </c>
      <c r="G194" s="72">
        <f>SUM(G195:G202)</f>
        <v>213190</v>
      </c>
      <c r="H194" s="72">
        <f>SUM(H195:H202)</f>
        <v>46410</v>
      </c>
      <c r="I194" s="71">
        <f t="shared" si="12"/>
        <v>21.769313757680941</v>
      </c>
    </row>
    <row r="195" spans="2:9" ht="30" hidden="1" customHeight="1" x14ac:dyDescent="0.25">
      <c r="B195" s="49">
        <v>4212</v>
      </c>
      <c r="C195" s="50"/>
      <c r="D195" s="38"/>
      <c r="E195" s="56" t="s">
        <v>150</v>
      </c>
      <c r="F195" s="72"/>
      <c r="G195" s="72"/>
      <c r="H195" s="72"/>
      <c r="I195" s="71"/>
    </row>
    <row r="196" spans="2:9" ht="30" customHeight="1" x14ac:dyDescent="0.25">
      <c r="B196" s="49">
        <v>4214</v>
      </c>
      <c r="C196" s="50"/>
      <c r="D196" s="38"/>
      <c r="E196" s="56" t="s">
        <v>148</v>
      </c>
      <c r="F196" s="71">
        <v>111350</v>
      </c>
      <c r="G196" s="71">
        <v>111350</v>
      </c>
      <c r="H196" s="71">
        <v>7800</v>
      </c>
      <c r="I196" s="71">
        <f t="shared" si="12"/>
        <v>7.004939380332285</v>
      </c>
    </row>
    <row r="197" spans="2:9" ht="30" customHeight="1" x14ac:dyDescent="0.25">
      <c r="B197" s="49">
        <v>4221</v>
      </c>
      <c r="C197" s="50"/>
      <c r="D197" s="38"/>
      <c r="E197" s="56" t="s">
        <v>153</v>
      </c>
      <c r="F197" s="71">
        <v>1600</v>
      </c>
      <c r="G197" s="71">
        <v>1600</v>
      </c>
      <c r="H197" s="71">
        <v>280</v>
      </c>
      <c r="I197" s="71">
        <f t="shared" si="12"/>
        <v>17.5</v>
      </c>
    </row>
    <row r="198" spans="2:9" ht="30" customHeight="1" x14ac:dyDescent="0.25">
      <c r="B198" s="49">
        <v>4222</v>
      </c>
      <c r="C198" s="50"/>
      <c r="D198" s="38"/>
      <c r="E198" s="56" t="s">
        <v>154</v>
      </c>
      <c r="F198" s="71">
        <v>9980</v>
      </c>
      <c r="G198" s="71">
        <v>9980</v>
      </c>
      <c r="H198" s="71">
        <v>9980</v>
      </c>
      <c r="I198" s="71">
        <f t="shared" si="12"/>
        <v>100</v>
      </c>
    </row>
    <row r="199" spans="2:9" ht="30" customHeight="1" x14ac:dyDescent="0.25">
      <c r="B199" s="49">
        <v>4223</v>
      </c>
      <c r="C199" s="50"/>
      <c r="D199" s="38"/>
      <c r="E199" s="56" t="s">
        <v>155</v>
      </c>
      <c r="F199" s="71">
        <v>41860</v>
      </c>
      <c r="G199" s="71">
        <v>41860</v>
      </c>
      <c r="H199" s="71">
        <v>28350</v>
      </c>
      <c r="I199" s="71">
        <f t="shared" si="12"/>
        <v>67.725752508361197</v>
      </c>
    </row>
    <row r="200" spans="2:9" ht="30" customHeight="1" x14ac:dyDescent="0.25">
      <c r="B200" s="49">
        <v>4225</v>
      </c>
      <c r="C200" s="50"/>
      <c r="D200" s="38"/>
      <c r="E200" s="56" t="s">
        <v>157</v>
      </c>
      <c r="F200" s="71">
        <v>19000</v>
      </c>
      <c r="G200" s="71">
        <v>19000</v>
      </c>
      <c r="H200" s="71"/>
      <c r="I200" s="71">
        <f t="shared" si="12"/>
        <v>0</v>
      </c>
    </row>
    <row r="201" spans="2:9" ht="30" customHeight="1" x14ac:dyDescent="0.25">
      <c r="B201" s="123">
        <v>4227</v>
      </c>
      <c r="C201" s="123"/>
      <c r="D201" s="123"/>
      <c r="E201" s="56" t="s">
        <v>103</v>
      </c>
      <c r="F201" s="71">
        <v>29400</v>
      </c>
      <c r="G201" s="71">
        <v>29400</v>
      </c>
      <c r="H201" s="71"/>
      <c r="I201" s="71">
        <f t="shared" si="12"/>
        <v>0</v>
      </c>
    </row>
    <row r="202" spans="2:9" ht="30" hidden="1" customHeight="1" x14ac:dyDescent="0.25">
      <c r="B202" s="49">
        <v>4242</v>
      </c>
      <c r="C202" s="50"/>
      <c r="D202" s="38"/>
      <c r="E202" s="56" t="s">
        <v>208</v>
      </c>
      <c r="F202" s="72"/>
      <c r="G202" s="72"/>
      <c r="H202" s="72"/>
      <c r="I202" s="71"/>
    </row>
    <row r="203" spans="2:9" ht="30" customHeight="1" x14ac:dyDescent="0.25">
      <c r="B203" s="49">
        <v>45</v>
      </c>
      <c r="C203" s="50"/>
      <c r="D203" s="38"/>
      <c r="E203" s="56" t="s">
        <v>160</v>
      </c>
      <c r="F203" s="72">
        <f>SUM(F204)</f>
        <v>112329</v>
      </c>
      <c r="G203" s="72">
        <f>SUM(G204)</f>
        <v>112329</v>
      </c>
      <c r="H203" s="72">
        <f>SUM(H204)</f>
        <v>60960</v>
      </c>
      <c r="I203" s="71">
        <f t="shared" ref="I203" si="21">H203/G203*100</f>
        <v>54.269155783457521</v>
      </c>
    </row>
    <row r="204" spans="2:9" ht="30" customHeight="1" x14ac:dyDescent="0.25">
      <c r="B204" s="49">
        <v>4511</v>
      </c>
      <c r="C204" s="50"/>
      <c r="D204" s="38"/>
      <c r="E204" s="56" t="s">
        <v>161</v>
      </c>
      <c r="F204" s="72">
        <v>112329</v>
      </c>
      <c r="G204" s="72">
        <v>112329</v>
      </c>
      <c r="H204" s="72">
        <v>60960</v>
      </c>
      <c r="I204" s="71">
        <f t="shared" ref="I204" si="22">H204/G204*100</f>
        <v>54.269155783457521</v>
      </c>
    </row>
    <row r="205" spans="2:9" ht="30" customHeight="1" x14ac:dyDescent="0.25">
      <c r="B205" s="120" t="s">
        <v>190</v>
      </c>
      <c r="C205" s="121"/>
      <c r="D205" s="38"/>
      <c r="E205" s="61" t="s">
        <v>179</v>
      </c>
      <c r="F205" s="76">
        <f>SUM(F206,F212,F217)</f>
        <v>2428</v>
      </c>
      <c r="G205" s="76">
        <f>SUM(G206,G212,G217)</f>
        <v>2428</v>
      </c>
      <c r="H205" s="76">
        <f>SUM(H206,H212,H217)</f>
        <v>16153.949999999999</v>
      </c>
      <c r="I205" s="74">
        <f t="shared" ref="I205:I230" si="23">H205/G205*100</f>
        <v>665.31919275123551</v>
      </c>
    </row>
    <row r="206" spans="2:9" ht="30" customHeight="1" x14ac:dyDescent="0.25">
      <c r="B206" s="49">
        <v>32</v>
      </c>
      <c r="C206" s="50"/>
      <c r="D206" s="38"/>
      <c r="E206" s="56" t="s">
        <v>12</v>
      </c>
      <c r="F206" s="72">
        <f>SUM(F207:F209)</f>
        <v>1808</v>
      </c>
      <c r="G206" s="72">
        <f t="shared" ref="G206:H206" si="24">SUM(G207:G209)</f>
        <v>1808</v>
      </c>
      <c r="H206" s="72">
        <f t="shared" si="24"/>
        <v>1553.3</v>
      </c>
      <c r="I206" s="71">
        <f t="shared" si="23"/>
        <v>85.912610619469021</v>
      </c>
    </row>
    <row r="207" spans="2:9" ht="30" hidden="1" customHeight="1" x14ac:dyDescent="0.25">
      <c r="B207" s="49">
        <v>3221</v>
      </c>
      <c r="C207" s="50"/>
      <c r="D207" s="38"/>
      <c r="E207" s="56" t="s">
        <v>113</v>
      </c>
      <c r="F207" s="72">
        <v>0</v>
      </c>
      <c r="G207" s="72">
        <v>0</v>
      </c>
      <c r="H207" s="72">
        <v>0</v>
      </c>
      <c r="I207" s="71"/>
    </row>
    <row r="208" spans="2:9" ht="30" customHeight="1" x14ac:dyDescent="0.25">
      <c r="B208" s="49">
        <v>3222</v>
      </c>
      <c r="C208" s="50"/>
      <c r="D208" s="38"/>
      <c r="E208" s="56" t="s">
        <v>114</v>
      </c>
      <c r="F208" s="72">
        <v>1808</v>
      </c>
      <c r="G208" s="72">
        <v>1808</v>
      </c>
      <c r="H208" s="72">
        <v>1553.3</v>
      </c>
      <c r="I208" s="71">
        <f t="shared" si="23"/>
        <v>85.912610619469021</v>
      </c>
    </row>
    <row r="209" spans="2:9" ht="30" hidden="1" customHeight="1" x14ac:dyDescent="0.25">
      <c r="B209" s="49">
        <v>3225</v>
      </c>
      <c r="C209" s="50"/>
      <c r="D209" s="38"/>
      <c r="E209" s="56" t="s">
        <v>117</v>
      </c>
      <c r="F209" s="71"/>
      <c r="G209" s="71"/>
      <c r="H209" s="71"/>
      <c r="I209" s="71"/>
    </row>
    <row r="210" spans="2:9" ht="38.25" x14ac:dyDescent="0.25">
      <c r="B210" s="110" t="s">
        <v>7</v>
      </c>
      <c r="C210" s="111"/>
      <c r="D210" s="111"/>
      <c r="E210" s="112"/>
      <c r="F210" s="32" t="s">
        <v>215</v>
      </c>
      <c r="G210" s="32" t="s">
        <v>214</v>
      </c>
      <c r="H210" s="32" t="s">
        <v>216</v>
      </c>
      <c r="I210" s="32" t="s">
        <v>57</v>
      </c>
    </row>
    <row r="211" spans="2:9" s="37" customFormat="1" ht="11.25" x14ac:dyDescent="0.2">
      <c r="B211" s="113">
        <v>1</v>
      </c>
      <c r="C211" s="114"/>
      <c r="D211" s="114"/>
      <c r="E211" s="115"/>
      <c r="F211" s="84">
        <v>2</v>
      </c>
      <c r="G211" s="84">
        <v>3</v>
      </c>
      <c r="H211" s="84">
        <v>4</v>
      </c>
      <c r="I211" s="84" t="s">
        <v>217</v>
      </c>
    </row>
    <row r="212" spans="2:9" ht="30" customHeight="1" x14ac:dyDescent="0.25">
      <c r="B212" s="123">
        <v>42</v>
      </c>
      <c r="C212" s="123"/>
      <c r="D212" s="123"/>
      <c r="E212" s="56" t="s">
        <v>148</v>
      </c>
      <c r="F212" s="72">
        <f>SUM(F213:F216)</f>
        <v>620</v>
      </c>
      <c r="G212" s="72">
        <f>SUM(G213:G216)</f>
        <v>620</v>
      </c>
      <c r="H212" s="72">
        <f>SUM(H213:H216)</f>
        <v>14600.65</v>
      </c>
      <c r="I212" s="71">
        <f t="shared" ref="I212:I215" si="25">H212/G212*100</f>
        <v>2354.9435483870966</v>
      </c>
    </row>
    <row r="213" spans="2:9" ht="30" customHeight="1" x14ac:dyDescent="0.25">
      <c r="B213" s="49">
        <v>4214</v>
      </c>
      <c r="C213" s="50"/>
      <c r="D213" s="38"/>
      <c r="E213" s="56" t="s">
        <v>151</v>
      </c>
      <c r="F213" s="72">
        <v>0</v>
      </c>
      <c r="G213" s="72">
        <v>0</v>
      </c>
      <c r="H213" s="72">
        <v>13994.06</v>
      </c>
      <c r="I213" s="71"/>
    </row>
    <row r="214" spans="2:9" ht="30" customHeight="1" x14ac:dyDescent="0.25">
      <c r="B214" s="49">
        <v>4225</v>
      </c>
      <c r="C214" s="50"/>
      <c r="D214" s="38"/>
      <c r="E214" s="56" t="s">
        <v>157</v>
      </c>
      <c r="F214" s="72">
        <v>0</v>
      </c>
      <c r="G214" s="72">
        <v>0</v>
      </c>
      <c r="H214" s="71">
        <v>0</v>
      </c>
      <c r="I214" s="71"/>
    </row>
    <row r="215" spans="2:9" ht="30" customHeight="1" x14ac:dyDescent="0.25">
      <c r="B215" s="49">
        <v>4227</v>
      </c>
      <c r="C215" s="50"/>
      <c r="D215" s="38"/>
      <c r="E215" s="56" t="s">
        <v>103</v>
      </c>
      <c r="F215" s="72">
        <v>620</v>
      </c>
      <c r="G215" s="72">
        <v>620</v>
      </c>
      <c r="H215" s="71">
        <v>606.59</v>
      </c>
      <c r="I215" s="71">
        <f t="shared" si="25"/>
        <v>97.837096774193554</v>
      </c>
    </row>
    <row r="216" spans="2:9" ht="30" hidden="1" customHeight="1" x14ac:dyDescent="0.25">
      <c r="B216" s="49">
        <v>4242</v>
      </c>
      <c r="C216" s="50"/>
      <c r="D216" s="38"/>
      <c r="E216" s="56" t="s">
        <v>208</v>
      </c>
      <c r="F216" s="72"/>
      <c r="G216" s="72"/>
      <c r="H216" s="72"/>
      <c r="I216" s="71"/>
    </row>
    <row r="217" spans="2:9" ht="30" hidden="1" customHeight="1" x14ac:dyDescent="0.25">
      <c r="B217" s="49">
        <v>45</v>
      </c>
      <c r="C217" s="50"/>
      <c r="D217" s="38"/>
      <c r="E217" s="56" t="s">
        <v>160</v>
      </c>
      <c r="F217" s="72">
        <f>SUM(F218)</f>
        <v>0</v>
      </c>
      <c r="G217" s="72">
        <f>SUM(G218)</f>
        <v>0</v>
      </c>
      <c r="H217" s="72">
        <f>SUM(H218)</f>
        <v>0</v>
      </c>
      <c r="I217" s="71"/>
    </row>
    <row r="218" spans="2:9" ht="30" hidden="1" customHeight="1" x14ac:dyDescent="0.25">
      <c r="B218" s="49">
        <v>4521</v>
      </c>
      <c r="C218" s="50"/>
      <c r="D218" s="38"/>
      <c r="E218" s="56" t="s">
        <v>162</v>
      </c>
      <c r="F218" s="72"/>
      <c r="G218" s="72"/>
      <c r="H218" s="72"/>
      <c r="I218" s="71"/>
    </row>
    <row r="219" spans="2:9" ht="30" customHeight="1" x14ac:dyDescent="0.25">
      <c r="B219" s="120" t="s">
        <v>192</v>
      </c>
      <c r="C219" s="121"/>
      <c r="D219" s="69"/>
      <c r="E219" s="61" t="s">
        <v>191</v>
      </c>
      <c r="F219" s="76">
        <f>SUM(F220,F222)</f>
        <v>90955</v>
      </c>
      <c r="G219" s="76">
        <f>SUM(G220,G222)</f>
        <v>90955</v>
      </c>
      <c r="H219" s="76">
        <f>SUM(H220,H222)</f>
        <v>28262.410000000003</v>
      </c>
      <c r="I219" s="74">
        <f t="shared" si="23"/>
        <v>31.07295915562641</v>
      </c>
    </row>
    <row r="220" spans="2:9" ht="30" customHeight="1" x14ac:dyDescent="0.25">
      <c r="B220" s="49">
        <v>32</v>
      </c>
      <c r="C220" s="50"/>
      <c r="D220" s="38"/>
      <c r="E220" s="56" t="s">
        <v>12</v>
      </c>
      <c r="F220" s="72">
        <f>SUM(F221)</f>
        <v>0</v>
      </c>
      <c r="G220" s="72">
        <f>SUM(G221)</f>
        <v>0</v>
      </c>
      <c r="H220" s="72">
        <f>SUM(H221)</f>
        <v>9400.65</v>
      </c>
      <c r="I220" s="74"/>
    </row>
    <row r="221" spans="2:9" ht="30" customHeight="1" x14ac:dyDescent="0.25">
      <c r="B221" s="49">
        <v>3232</v>
      </c>
      <c r="C221" s="50"/>
      <c r="D221" s="38"/>
      <c r="E221" s="56" t="s">
        <v>121</v>
      </c>
      <c r="F221" s="72">
        <v>0</v>
      </c>
      <c r="G221" s="72">
        <v>0</v>
      </c>
      <c r="H221" s="72">
        <v>9400.65</v>
      </c>
      <c r="I221" s="74"/>
    </row>
    <row r="222" spans="2:9" ht="30" customHeight="1" x14ac:dyDescent="0.25">
      <c r="B222" s="123">
        <v>42</v>
      </c>
      <c r="C222" s="123"/>
      <c r="D222" s="123"/>
      <c r="E222" s="56" t="s">
        <v>148</v>
      </c>
      <c r="F222" s="72">
        <f>SUM(F223,F224:F231)</f>
        <v>90955</v>
      </c>
      <c r="G222" s="72">
        <f>SUM(G223,G224:G231)</f>
        <v>90955</v>
      </c>
      <c r="H222" s="72">
        <f>SUM(H223,H224:H231)</f>
        <v>18861.760000000002</v>
      </c>
      <c r="I222" s="71">
        <f t="shared" si="23"/>
        <v>20.737463580891653</v>
      </c>
    </row>
    <row r="223" spans="2:9" ht="30" customHeight="1" x14ac:dyDescent="0.25">
      <c r="B223" s="49">
        <v>4214</v>
      </c>
      <c r="C223" s="50"/>
      <c r="D223" s="38"/>
      <c r="E223" s="56" t="s">
        <v>151</v>
      </c>
      <c r="F223" s="72">
        <v>3850</v>
      </c>
      <c r="G223" s="72">
        <v>3850</v>
      </c>
      <c r="H223" s="72">
        <v>3850</v>
      </c>
      <c r="I223" s="71">
        <f t="shared" si="23"/>
        <v>100</v>
      </c>
    </row>
    <row r="224" spans="2:9" ht="30" customHeight="1" x14ac:dyDescent="0.25">
      <c r="B224" s="49">
        <v>4221</v>
      </c>
      <c r="C224" s="50"/>
      <c r="D224" s="38"/>
      <c r="E224" s="56" t="s">
        <v>153</v>
      </c>
      <c r="F224" s="72">
        <v>6025</v>
      </c>
      <c r="G224" s="72">
        <v>6025</v>
      </c>
      <c r="H224" s="71">
        <v>7706.56</v>
      </c>
      <c r="I224" s="71">
        <f t="shared" ref="I224:I227" si="26">H224/G224*100</f>
        <v>127.90970954356847</v>
      </c>
    </row>
    <row r="225" spans="2:9" ht="30" customHeight="1" x14ac:dyDescent="0.25">
      <c r="B225" s="49">
        <v>4222</v>
      </c>
      <c r="C225" s="50"/>
      <c r="D225" s="38"/>
      <c r="E225" s="56" t="s">
        <v>154</v>
      </c>
      <c r="F225" s="72">
        <v>270</v>
      </c>
      <c r="G225" s="72">
        <v>270</v>
      </c>
      <c r="H225" s="71">
        <v>3256</v>
      </c>
      <c r="I225" s="71">
        <f t="shared" si="26"/>
        <v>1205.9259259259259</v>
      </c>
    </row>
    <row r="226" spans="2:9" ht="30" customHeight="1" x14ac:dyDescent="0.25">
      <c r="B226" s="49">
        <v>4223</v>
      </c>
      <c r="C226" s="50"/>
      <c r="D226" s="38"/>
      <c r="E226" s="56" t="s">
        <v>155</v>
      </c>
      <c r="F226" s="72">
        <v>28600</v>
      </c>
      <c r="G226" s="72">
        <v>28600</v>
      </c>
      <c r="H226" s="71">
        <v>1371.2</v>
      </c>
      <c r="I226" s="71">
        <f t="shared" si="26"/>
        <v>4.7944055944055943</v>
      </c>
    </row>
    <row r="227" spans="2:9" ht="30" customHeight="1" x14ac:dyDescent="0.25">
      <c r="B227" s="49">
        <v>4225</v>
      </c>
      <c r="C227" s="50"/>
      <c r="D227" s="38"/>
      <c r="E227" s="56" t="s">
        <v>157</v>
      </c>
      <c r="F227" s="72">
        <v>5000</v>
      </c>
      <c r="G227" s="72">
        <v>5000</v>
      </c>
      <c r="H227" s="71">
        <v>442</v>
      </c>
      <c r="I227" s="71">
        <f t="shared" si="26"/>
        <v>8.84</v>
      </c>
    </row>
    <row r="228" spans="2:9" ht="30" hidden="1" customHeight="1" x14ac:dyDescent="0.25">
      <c r="B228" s="49">
        <v>4226</v>
      </c>
      <c r="C228" s="50"/>
      <c r="D228" s="38"/>
      <c r="E228" s="56" t="s">
        <v>158</v>
      </c>
      <c r="F228" s="72"/>
      <c r="G228" s="72"/>
      <c r="H228" s="71"/>
      <c r="I228" s="71"/>
    </row>
    <row r="229" spans="2:9" ht="30" customHeight="1" x14ac:dyDescent="0.25">
      <c r="B229" s="49">
        <v>4227</v>
      </c>
      <c r="C229" s="50"/>
      <c r="D229" s="38"/>
      <c r="E229" s="56" t="s">
        <v>103</v>
      </c>
      <c r="F229" s="72">
        <v>1730</v>
      </c>
      <c r="G229" s="72">
        <v>1730</v>
      </c>
      <c r="H229" s="71">
        <v>2236</v>
      </c>
      <c r="I229" s="71">
        <f t="shared" si="23"/>
        <v>129.24855491329478</v>
      </c>
    </row>
    <row r="230" spans="2:9" ht="30" customHeight="1" x14ac:dyDescent="0.25">
      <c r="B230" s="49">
        <v>4231</v>
      </c>
      <c r="C230" s="50"/>
      <c r="D230" s="38"/>
      <c r="E230" s="56" t="s">
        <v>95</v>
      </c>
      <c r="F230" s="72">
        <v>45480</v>
      </c>
      <c r="G230" s="72">
        <v>45480</v>
      </c>
      <c r="H230" s="71">
        <v>0</v>
      </c>
      <c r="I230" s="71">
        <f t="shared" si="23"/>
        <v>0</v>
      </c>
    </row>
    <row r="231" spans="2:9" ht="30" hidden="1" customHeight="1" x14ac:dyDescent="0.25">
      <c r="B231" s="124">
        <v>4252</v>
      </c>
      <c r="C231" s="125"/>
      <c r="D231" s="126"/>
      <c r="E231" s="40" t="s">
        <v>97</v>
      </c>
      <c r="F231" s="72"/>
      <c r="G231" s="72"/>
      <c r="H231" s="71">
        <v>0</v>
      </c>
      <c r="I231" s="71"/>
    </row>
    <row r="234" spans="2:9" x14ac:dyDescent="0.25">
      <c r="B234" s="39"/>
      <c r="C234" s="39"/>
      <c r="D234" s="39"/>
      <c r="E234" s="68"/>
      <c r="F234" s="39"/>
      <c r="G234" s="39"/>
      <c r="H234" s="39"/>
      <c r="I234" s="39"/>
    </row>
    <row r="235" spans="2:9" x14ac:dyDescent="0.25">
      <c r="B235" s="39"/>
      <c r="C235" s="39"/>
      <c r="D235" s="39"/>
      <c r="E235" s="68"/>
      <c r="F235" s="39"/>
      <c r="G235" s="39"/>
      <c r="H235" s="39"/>
      <c r="I235" s="39"/>
    </row>
    <row r="236" spans="2:9" x14ac:dyDescent="0.25">
      <c r="B236" s="39"/>
      <c r="C236" s="39"/>
      <c r="D236" s="39"/>
      <c r="E236" s="68"/>
      <c r="F236" s="39"/>
      <c r="G236" s="39"/>
      <c r="H236" s="39"/>
      <c r="I236" s="39"/>
    </row>
  </sheetData>
  <mergeCells count="34">
    <mergeCell ref="B205:C205"/>
    <mergeCell ref="B219:C219"/>
    <mergeCell ref="B6:E6"/>
    <mergeCell ref="B7:E7"/>
    <mergeCell ref="B231:D231"/>
    <mergeCell ref="B24:D24"/>
    <mergeCell ref="B201:D201"/>
    <mergeCell ref="B222:D222"/>
    <mergeCell ref="B20:D20"/>
    <mergeCell ref="B212:D212"/>
    <mergeCell ref="B82:C82"/>
    <mergeCell ref="B104:E104"/>
    <mergeCell ref="B105:E105"/>
    <mergeCell ref="B153:E153"/>
    <mergeCell ref="B154:E154"/>
    <mergeCell ref="B210:E210"/>
    <mergeCell ref="B211:E211"/>
    <mergeCell ref="B144:C144"/>
    <mergeCell ref="B23:D23"/>
    <mergeCell ref="B19:D19"/>
    <mergeCell ref="B53:E53"/>
    <mergeCell ref="B54:E54"/>
    <mergeCell ref="B2:I2"/>
    <mergeCell ref="B18:D18"/>
    <mergeCell ref="B8:D8"/>
    <mergeCell ref="B16:D16"/>
    <mergeCell ref="B17:D17"/>
    <mergeCell ref="B10:D10"/>
    <mergeCell ref="B9:D9"/>
    <mergeCell ref="B11:D11"/>
    <mergeCell ref="B13:D13"/>
    <mergeCell ref="B14:D14"/>
    <mergeCell ref="B15:D15"/>
    <mergeCell ref="B4:I4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Magda</cp:lastModifiedBy>
  <cp:lastPrinted>2026-01-29T10:07:10Z</cp:lastPrinted>
  <dcterms:created xsi:type="dcterms:W3CDTF">2022-08-12T12:51:27Z</dcterms:created>
  <dcterms:modified xsi:type="dcterms:W3CDTF">2026-03-24T10:22:56Z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